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observatorio\TRABAJO\ESTUDIOS ECONOMICOS\106-38,04 - ICEAE (Bases de datos)\OEE Pagina web estadísticas clave de comercio, industria y turismo\2026\06 Junio\"/>
    </mc:Choice>
  </mc:AlternateContent>
  <xr:revisionPtr revIDLastSave="0" documentId="8_{CA666515-2A47-4078-9267-3FB35AB5059D}" xr6:coauthVersionLast="47" xr6:coauthVersionMax="47" xr10:uidLastSave="{00000000-0000-0000-0000-000000000000}"/>
  <bookViews>
    <workbookView xWindow="-108" yWindow="-108" windowWidth="23256" windowHeight="13896" tabRatio="675" activeTab="9" xr2:uid="{00000000-000D-0000-FFFF-FFFF00000000}"/>
  </bookViews>
  <sheets>
    <sheet name="pg. 1" sheetId="12" r:id="rId1"/>
    <sheet name="pg. 2" sheetId="15" r:id="rId2"/>
    <sheet name="pg. 3" sheetId="16" r:id="rId3"/>
    <sheet name="pg. 4" sheetId="33" r:id="rId4"/>
    <sheet name="pg. 5" sheetId="34" r:id="rId5"/>
    <sheet name="pg. 6" sheetId="24" r:id="rId6"/>
    <sheet name="pg. 7" sheetId="25" r:id="rId7"/>
    <sheet name="pg. 8" sheetId="28" r:id="rId8"/>
    <sheet name="pg. 9" sheetId="29" r:id="rId9"/>
    <sheet name="pg. 10" sheetId="31" r:id="rId10"/>
    <sheet name="pg.11" sheetId="32" r:id="rId11"/>
    <sheet name="Hoja1" sheetId="11" state="hidden" r:id="rId12"/>
  </sheets>
  <externalReferences>
    <externalReference r:id="rId13"/>
    <externalReference r:id="rId14"/>
  </externalReferences>
  <definedNames>
    <definedName name="_xlnm._FilterDatabase" localSheetId="0" hidden="1">'pg. 1'!$B$14:$E$158</definedName>
    <definedName name="_xlnm._FilterDatabase" localSheetId="9" hidden="1">'pg. 10'!$B$15:$C$167</definedName>
    <definedName name="_xlnm._FilterDatabase" localSheetId="1" hidden="1">'pg. 2'!$B$14:$E$167</definedName>
    <definedName name="_xlnm._FilterDatabase" localSheetId="2" hidden="1">'pg. 3'!$B$14:$E$167</definedName>
    <definedName name="_xlnm._FilterDatabase" localSheetId="3" hidden="1">'pg. 4'!$B$15:$D$168</definedName>
    <definedName name="_xlnm._FilterDatabase" localSheetId="4" hidden="1">'pg. 5'!$B$15:$D$167</definedName>
    <definedName name="_xlnm._FilterDatabase" localSheetId="5" hidden="1">'pg. 6'!$B$15:$D$167</definedName>
    <definedName name="_xlnm._FilterDatabase" localSheetId="6" hidden="1">'pg. 7'!$B$15:$D$167</definedName>
    <definedName name="_xlnm._FilterDatabase" localSheetId="7" hidden="1">'pg. 8'!$B$15:$C$167</definedName>
    <definedName name="_xlnm._FilterDatabase" localSheetId="8" hidden="1">'pg. 9'!$B$15:$C$167</definedName>
    <definedName name="_xlnm._FilterDatabase" localSheetId="10" hidden="1">pg.11!$A$15:$F$238</definedName>
    <definedName name="_xlnm.Print_Area" localSheetId="10">pg.11!$A$1:$G$238</definedName>
    <definedName name="_xlnm.Print_Titles" localSheetId="10">pg.11!$1:$14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2" l="1"/>
  <c r="D15" i="32"/>
  <c r="E15" i="32"/>
  <c r="F15" i="32"/>
  <c r="B15" i="32"/>
  <c r="D39" i="25"/>
  <c r="D15" i="12"/>
  <c r="E33" i="12"/>
  <c r="D17" i="12"/>
  <c r="E17" i="12"/>
  <c r="D18" i="12"/>
  <c r="D19" i="12"/>
  <c r="D20" i="12"/>
  <c r="D21" i="12"/>
  <c r="D22" i="12"/>
  <c r="D23" i="12"/>
  <c r="D24" i="12"/>
  <c r="D25" i="12"/>
  <c r="E18" i="12"/>
  <c r="E19" i="12"/>
  <c r="E20" i="12"/>
  <c r="E21" i="12"/>
  <c r="E22" i="12"/>
  <c r="E23" i="12"/>
  <c r="E24" i="12"/>
  <c r="E25" i="12"/>
  <c r="C40" i="24" l="1"/>
  <c r="D40" i="24"/>
  <c r="E40" i="24"/>
  <c r="F40" i="24"/>
  <c r="G40" i="24"/>
  <c r="E55" i="29"/>
  <c r="E54" i="29"/>
  <c r="E53" i="29"/>
  <c r="E52" i="29"/>
  <c r="E51" i="29"/>
  <c r="E50" i="29"/>
  <c r="E49" i="29"/>
  <c r="E48" i="29"/>
  <c r="E47" i="29"/>
  <c r="E46" i="29"/>
  <c r="E45" i="29"/>
  <c r="E44" i="29"/>
  <c r="E43" i="29"/>
  <c r="E42" i="29"/>
  <c r="E4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B56" i="34"/>
  <c r="C14" i="29"/>
  <c r="C14" i="28"/>
  <c r="C39" i="28" s="1"/>
  <c r="D14" i="25"/>
  <c r="D14" i="24"/>
  <c r="D39" i="24" s="1"/>
  <c r="D14" i="34"/>
  <c r="D14" i="33"/>
  <c r="E13" i="16"/>
  <c r="E38" i="16" s="1"/>
  <c r="E13" i="15"/>
  <c r="F43" i="12"/>
  <c r="E43" i="12"/>
  <c r="F42" i="12"/>
  <c r="E42" i="12"/>
  <c r="F41" i="12"/>
  <c r="E41" i="12"/>
  <c r="F40" i="12"/>
  <c r="E40" i="12"/>
  <c r="F39" i="12"/>
  <c r="E39" i="12"/>
  <c r="F38" i="12"/>
  <c r="E38" i="12"/>
  <c r="F37" i="12"/>
  <c r="E37" i="12"/>
  <c r="F36" i="12"/>
  <c r="E36" i="12"/>
  <c r="F35" i="12"/>
  <c r="E35" i="12"/>
  <c r="C39" i="29" l="1"/>
  <c r="C31" i="28"/>
  <c r="D31" i="28"/>
  <c r="E31" i="28" l="1"/>
  <c r="G35" i="12"/>
  <c r="C31" i="29"/>
  <c r="C33" i="34" l="1"/>
  <c r="C33" i="33"/>
  <c r="D39" i="34"/>
  <c r="D39" i="33"/>
  <c r="C58" i="34" l="1"/>
  <c r="D57" i="16"/>
  <c r="C58" i="25" l="1"/>
  <c r="E33" i="33"/>
  <c r="E33" i="34"/>
  <c r="E58" i="34"/>
  <c r="C33" i="25"/>
  <c r="C33" i="24"/>
  <c r="G33" i="33" l="1"/>
  <c r="G33" i="34"/>
  <c r="G58" i="34"/>
  <c r="C58" i="24"/>
  <c r="D57" i="15"/>
  <c r="C58" i="33" s="1"/>
  <c r="D58" i="29"/>
  <c r="D33" i="29"/>
  <c r="D58" i="28"/>
  <c r="E58" i="25"/>
  <c r="G58" i="25" s="1"/>
  <c r="E33" i="25"/>
  <c r="E58" i="24"/>
  <c r="G58" i="24" s="1"/>
  <c r="F57" i="16"/>
  <c r="F32" i="16"/>
  <c r="E38" i="15"/>
  <c r="F57" i="15"/>
  <c r="F25" i="29" l="1"/>
  <c r="F19" i="29"/>
  <c r="F30" i="29"/>
  <c r="F24" i="29"/>
  <c r="F18" i="29"/>
  <c r="F29" i="29"/>
  <c r="F23" i="29"/>
  <c r="F17" i="29"/>
  <c r="F28" i="29"/>
  <c r="F22" i="29"/>
  <c r="F16" i="29"/>
  <c r="F27" i="29"/>
  <c r="F21" i="29"/>
  <c r="F33" i="29"/>
  <c r="F26" i="29"/>
  <c r="F20" i="29"/>
  <c r="F46" i="28"/>
  <c r="F47" i="28"/>
  <c r="F48" i="28"/>
  <c r="F49" i="28"/>
  <c r="F50" i="28"/>
  <c r="F51" i="28"/>
  <c r="F52" i="28"/>
  <c r="F53" i="28"/>
  <c r="F42" i="28"/>
  <c r="F54" i="28"/>
  <c r="F43" i="28"/>
  <c r="F55" i="28"/>
  <c r="F44" i="28"/>
  <c r="F58" i="28"/>
  <c r="F45" i="28"/>
  <c r="F41" i="28"/>
  <c r="F58" i="29"/>
  <c r="F51" i="29"/>
  <c r="F45" i="29"/>
  <c r="F50" i="29"/>
  <c r="F44" i="29"/>
  <c r="F55" i="29"/>
  <c r="F49" i="29"/>
  <c r="F43" i="29"/>
  <c r="F54" i="29"/>
  <c r="F48" i="29"/>
  <c r="F42" i="29"/>
  <c r="F53" i="29"/>
  <c r="F47" i="29"/>
  <c r="F41" i="29"/>
  <c r="F52" i="29"/>
  <c r="F46" i="29"/>
  <c r="E58" i="33"/>
  <c r="G58" i="33" s="1"/>
  <c r="C58" i="28"/>
  <c r="E58" i="28" s="1"/>
  <c r="D33" i="28"/>
  <c r="D32" i="16"/>
  <c r="D32" i="15"/>
  <c r="D32" i="28" l="1"/>
  <c r="F28" i="28"/>
  <c r="F22" i="28"/>
  <c r="F16" i="28"/>
  <c r="F27" i="28"/>
  <c r="F21" i="28"/>
  <c r="F33" i="28"/>
  <c r="F26" i="28"/>
  <c r="F20" i="28"/>
  <c r="F31" i="28"/>
  <c r="F25" i="28"/>
  <c r="F19" i="28"/>
  <c r="F30" i="28"/>
  <c r="F24" i="28"/>
  <c r="F18" i="28"/>
  <c r="F29" i="28"/>
  <c r="F23" i="28"/>
  <c r="F17" i="28"/>
  <c r="C58" i="29"/>
  <c r="E58" i="29" s="1"/>
  <c r="D58" i="34"/>
  <c r="C33" i="29"/>
  <c r="E33" i="29" s="1"/>
  <c r="D33" i="34"/>
  <c r="C33" i="28"/>
  <c r="C32" i="28" s="1"/>
  <c r="D33" i="33"/>
  <c r="F33" i="33" s="1"/>
  <c r="E33" i="24"/>
  <c r="G33" i="24" s="1"/>
  <c r="F32" i="15"/>
  <c r="E32" i="15"/>
  <c r="D33" i="24"/>
  <c r="E57" i="16"/>
  <c r="D58" i="25"/>
  <c r="D33" i="25"/>
  <c r="E32" i="16"/>
  <c r="D58" i="24"/>
  <c r="E57" i="15"/>
  <c r="D58" i="33" s="1"/>
  <c r="H36" i="12"/>
  <c r="H37" i="12"/>
  <c r="H38" i="12"/>
  <c r="H39" i="12"/>
  <c r="H40" i="12"/>
  <c r="H41" i="12"/>
  <c r="H42" i="12"/>
  <c r="H43" i="12"/>
  <c r="H35" i="12"/>
  <c r="G43" i="12"/>
  <c r="G42" i="12"/>
  <c r="G41" i="12"/>
  <c r="G40" i="12"/>
  <c r="G39" i="12"/>
  <c r="G38" i="12"/>
  <c r="G37" i="12"/>
  <c r="G36" i="12"/>
  <c r="E33" i="28" l="1"/>
  <c r="F33" i="34"/>
  <c r="F58" i="34"/>
  <c r="F58" i="33"/>
  <c r="F40" i="28"/>
  <c r="E40" i="28"/>
  <c r="D40" i="28"/>
  <c r="C40" i="28"/>
  <c r="F40" i="29"/>
  <c r="E40" i="29"/>
  <c r="D40" i="29"/>
  <c r="C40" i="29"/>
  <c r="H15" i="25"/>
  <c r="D38" i="16" l="1"/>
  <c r="D13" i="16"/>
  <c r="D38" i="15"/>
  <c r="B27" i="12"/>
  <c r="D15" i="25"/>
  <c r="D40" i="25" s="1"/>
  <c r="E15" i="25"/>
  <c r="E40" i="25" s="1"/>
  <c r="G15" i="25"/>
  <c r="G40" i="25" s="1"/>
  <c r="E14" i="16"/>
  <c r="E39" i="16" s="1"/>
  <c r="F14" i="16"/>
  <c r="F39" i="16" s="1"/>
  <c r="H14" i="16"/>
  <c r="H39" i="16" s="1"/>
  <c r="D14" i="16"/>
  <c r="D39" i="16" s="1"/>
  <c r="E39" i="15"/>
  <c r="F39" i="15"/>
  <c r="H39" i="15"/>
  <c r="D39" i="15"/>
  <c r="G14" i="15"/>
  <c r="G14" i="16" s="1"/>
  <c r="F18" i="12"/>
  <c r="F19" i="12"/>
  <c r="F20" i="12"/>
  <c r="F21" i="12"/>
  <c r="F22" i="12"/>
  <c r="F23" i="12"/>
  <c r="F24" i="12"/>
  <c r="F25" i="12"/>
  <c r="F17" i="12"/>
  <c r="G39" i="16" l="1"/>
  <c r="G39" i="15"/>
  <c r="C15" i="25" l="1"/>
  <c r="C40" i="25" s="1"/>
  <c r="F15" i="25"/>
  <c r="F40" i="25" s="1"/>
  <c r="C14" i="31" l="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3" i="31"/>
  <c r="E59" i="29" l="1"/>
  <c r="E34" i="29"/>
  <c r="E59" i="28"/>
  <c r="E34" i="28"/>
  <c r="F59" i="25"/>
  <c r="F34" i="25"/>
  <c r="F59" i="24"/>
  <c r="F34" i="24"/>
  <c r="G33" i="16"/>
  <c r="G58" i="15"/>
  <c r="G33" i="15"/>
  <c r="D31" i="29" l="1"/>
  <c r="C32" i="29"/>
  <c r="D56" i="29"/>
  <c r="C56" i="29"/>
  <c r="C57" i="29" s="1"/>
  <c r="D56" i="28"/>
  <c r="C56" i="28"/>
  <c r="C57" i="28" s="1"/>
  <c r="D57" i="29" l="1"/>
  <c r="E56" i="29"/>
  <c r="F56" i="29"/>
  <c r="D32" i="29"/>
  <c r="E31" i="29"/>
  <c r="F31" i="29"/>
  <c r="D57" i="28"/>
  <c r="E56" i="28"/>
  <c r="F56" i="28"/>
  <c r="F58" i="25" l="1"/>
  <c r="G33" i="25"/>
  <c r="F33" i="25"/>
  <c r="F58" i="24"/>
  <c r="F33" i="24"/>
  <c r="H57" i="16"/>
  <c r="G57" i="16"/>
  <c r="H32" i="16"/>
  <c r="G32" i="16"/>
  <c r="H57" i="15"/>
  <c r="G57" i="15"/>
  <c r="G32" i="15"/>
  <c r="H32" i="15"/>
  <c r="B41" i="25" l="1"/>
  <c r="C41" i="25"/>
  <c r="D41" i="25"/>
  <c r="E41" i="25"/>
  <c r="B42" i="25"/>
  <c r="D42" i="25"/>
  <c r="E42" i="25"/>
  <c r="G42" i="25" s="1"/>
  <c r="B43" i="25"/>
  <c r="D43" i="25"/>
  <c r="B44" i="25"/>
  <c r="C44" i="25"/>
  <c r="D44" i="25"/>
  <c r="E44" i="25"/>
  <c r="G44" i="25" s="1"/>
  <c r="B45" i="25"/>
  <c r="C45" i="25"/>
  <c r="D45" i="25"/>
  <c r="E45" i="25"/>
  <c r="G45" i="25" s="1"/>
  <c r="B46" i="25"/>
  <c r="C46" i="25"/>
  <c r="D46" i="25"/>
  <c r="E46" i="25"/>
  <c r="G46" i="25" s="1"/>
  <c r="B47" i="25"/>
  <c r="C47" i="25"/>
  <c r="D47" i="25"/>
  <c r="E47" i="25"/>
  <c r="G47" i="25" s="1"/>
  <c r="B48" i="25"/>
  <c r="C48" i="25"/>
  <c r="D48" i="25"/>
  <c r="E48" i="25"/>
  <c r="G48" i="25" s="1"/>
  <c r="B49" i="25"/>
  <c r="C49" i="25"/>
  <c r="D49" i="25"/>
  <c r="E49" i="25"/>
  <c r="G49" i="25" s="1"/>
  <c r="B50" i="25"/>
  <c r="C50" i="25"/>
  <c r="D50" i="25"/>
  <c r="E50" i="25"/>
  <c r="G50" i="25" s="1"/>
  <c r="B51" i="25"/>
  <c r="C51" i="25"/>
  <c r="D51" i="25"/>
  <c r="E51" i="25"/>
  <c r="G51" i="25" s="1"/>
  <c r="B52" i="25"/>
  <c r="C52" i="25"/>
  <c r="D52" i="25"/>
  <c r="E52" i="25"/>
  <c r="G52" i="25" s="1"/>
  <c r="B53" i="25"/>
  <c r="C53" i="25"/>
  <c r="D53" i="25"/>
  <c r="E53" i="25"/>
  <c r="G53" i="25" s="1"/>
  <c r="B54" i="25"/>
  <c r="C54" i="25"/>
  <c r="D54" i="25"/>
  <c r="E54" i="25"/>
  <c r="G54" i="25" s="1"/>
  <c r="B55" i="25"/>
  <c r="C55" i="25"/>
  <c r="D55" i="25"/>
  <c r="F54" i="25" l="1"/>
  <c r="F48" i="25"/>
  <c r="F46" i="25"/>
  <c r="F44" i="25"/>
  <c r="F53" i="25"/>
  <c r="F51" i="25"/>
  <c r="F52" i="25"/>
  <c r="F50" i="25"/>
  <c r="E55" i="25"/>
  <c r="G55" i="25" s="1"/>
  <c r="F42" i="25"/>
  <c r="F49" i="25"/>
  <c r="F47" i="25"/>
  <c r="F45" i="25"/>
  <c r="E43" i="25"/>
  <c r="G43" i="25" s="1"/>
  <c r="G41" i="25"/>
  <c r="F41" i="25"/>
  <c r="D56" i="25"/>
  <c r="C42" i="25"/>
  <c r="C43" i="25"/>
  <c r="C56" i="25" l="1"/>
  <c r="C57" i="25" s="1"/>
  <c r="F43" i="25"/>
  <c r="F55" i="25"/>
  <c r="E56" i="25"/>
  <c r="F56" i="25" s="1"/>
  <c r="D57" i="25"/>
  <c r="E57" i="25" l="1"/>
  <c r="G56" i="25"/>
  <c r="E30" i="24" l="1"/>
  <c r="D30" i="24"/>
  <c r="C30" i="24"/>
  <c r="B30" i="24"/>
  <c r="E29" i="24"/>
  <c r="D29" i="24"/>
  <c r="C29" i="24"/>
  <c r="B29" i="24"/>
  <c r="E28" i="24"/>
  <c r="D28" i="24"/>
  <c r="C28" i="24"/>
  <c r="B28" i="24"/>
  <c r="E27" i="24"/>
  <c r="D27" i="24"/>
  <c r="C27" i="24"/>
  <c r="B27" i="24"/>
  <c r="E26" i="24"/>
  <c r="D26" i="24"/>
  <c r="C26" i="24"/>
  <c r="B26" i="24"/>
  <c r="E25" i="24"/>
  <c r="D25" i="24"/>
  <c r="C25" i="24"/>
  <c r="B25" i="24"/>
  <c r="E24" i="24"/>
  <c r="D24" i="24"/>
  <c r="C24" i="24"/>
  <c r="B24" i="24"/>
  <c r="E23" i="24"/>
  <c r="D23" i="24"/>
  <c r="C23" i="24"/>
  <c r="B23" i="24"/>
  <c r="E22" i="24"/>
  <c r="D22" i="24"/>
  <c r="C22" i="24"/>
  <c r="B22" i="24"/>
  <c r="E21" i="24"/>
  <c r="D21" i="24"/>
  <c r="C21" i="24"/>
  <c r="B21" i="24"/>
  <c r="E20" i="24"/>
  <c r="D20" i="24"/>
  <c r="C20" i="24"/>
  <c r="B20" i="24"/>
  <c r="E19" i="24"/>
  <c r="D19" i="24"/>
  <c r="C19" i="24"/>
  <c r="B19" i="24"/>
  <c r="E18" i="24"/>
  <c r="D18" i="24"/>
  <c r="C18" i="24"/>
  <c r="B18" i="24"/>
  <c r="E17" i="24"/>
  <c r="D17" i="24"/>
  <c r="C17" i="24"/>
  <c r="B17" i="24"/>
  <c r="E16" i="24"/>
  <c r="D16" i="24"/>
  <c r="C16" i="24"/>
  <c r="B16" i="24"/>
  <c r="F19" i="24" l="1"/>
  <c r="G19" i="24"/>
  <c r="G25" i="24"/>
  <c r="F25" i="24"/>
  <c r="G27" i="24"/>
  <c r="F27" i="24"/>
  <c r="G29" i="24"/>
  <c r="F29" i="24"/>
  <c r="F23" i="24"/>
  <c r="G23" i="24"/>
  <c r="G17" i="24"/>
  <c r="F17" i="24"/>
  <c r="G21" i="24"/>
  <c r="F21" i="24"/>
  <c r="D31" i="24"/>
  <c r="D32" i="24" s="1"/>
  <c r="C31" i="24"/>
  <c r="C32" i="24" s="1"/>
  <c r="E31" i="24"/>
  <c r="G16" i="24"/>
  <c r="F16" i="24"/>
  <c r="G18" i="24"/>
  <c r="F18" i="24"/>
  <c r="G20" i="24"/>
  <c r="F20" i="24"/>
  <c r="F22" i="24"/>
  <c r="G22" i="24"/>
  <c r="F24" i="24"/>
  <c r="G24" i="24"/>
  <c r="G26" i="24"/>
  <c r="F26" i="24"/>
  <c r="G28" i="24"/>
  <c r="F28" i="24"/>
  <c r="G30" i="24"/>
  <c r="F30" i="24"/>
  <c r="E30" i="33"/>
  <c r="D30" i="33"/>
  <c r="C30" i="33"/>
  <c r="B30" i="33"/>
  <c r="E29" i="33"/>
  <c r="D29" i="33"/>
  <c r="C29" i="33"/>
  <c r="B29" i="33"/>
  <c r="E28" i="33"/>
  <c r="D28" i="33"/>
  <c r="C28" i="33"/>
  <c r="B28" i="33"/>
  <c r="E27" i="33"/>
  <c r="D27" i="33"/>
  <c r="C27" i="33"/>
  <c r="B27" i="33"/>
  <c r="E26" i="33"/>
  <c r="D26" i="33"/>
  <c r="C26" i="33"/>
  <c r="B26" i="33"/>
  <c r="E25" i="33"/>
  <c r="D25" i="33"/>
  <c r="C25" i="33"/>
  <c r="B25" i="33"/>
  <c r="E24" i="33"/>
  <c r="D24" i="33"/>
  <c r="C24" i="33"/>
  <c r="B24" i="33"/>
  <c r="E23" i="33"/>
  <c r="D23" i="33"/>
  <c r="C23" i="33"/>
  <c r="B23" i="33"/>
  <c r="E22" i="33"/>
  <c r="D22" i="33"/>
  <c r="C22" i="33"/>
  <c r="B22" i="33"/>
  <c r="E21" i="33"/>
  <c r="D21" i="33"/>
  <c r="C21" i="33"/>
  <c r="B21" i="33"/>
  <c r="E20" i="33"/>
  <c r="D20" i="33"/>
  <c r="C20" i="33"/>
  <c r="B20" i="33"/>
  <c r="E19" i="33"/>
  <c r="D19" i="33"/>
  <c r="C19" i="33"/>
  <c r="B19" i="33"/>
  <c r="E18" i="33"/>
  <c r="D18" i="33"/>
  <c r="C18" i="33"/>
  <c r="B18" i="33"/>
  <c r="E17" i="33"/>
  <c r="D17" i="33"/>
  <c r="C17" i="33"/>
  <c r="B17" i="33"/>
  <c r="E16" i="33"/>
  <c r="D16" i="33"/>
  <c r="C16" i="33"/>
  <c r="B16" i="33"/>
  <c r="G31" i="24" l="1"/>
  <c r="E32" i="24"/>
  <c r="F31" i="24"/>
  <c r="G16" i="33"/>
  <c r="F16" i="33"/>
  <c r="F17" i="33"/>
  <c r="G17" i="33"/>
  <c r="F18" i="33"/>
  <c r="G18" i="33"/>
  <c r="F19" i="33"/>
  <c r="G19" i="33"/>
  <c r="F20" i="33"/>
  <c r="G20" i="33"/>
  <c r="G21" i="33"/>
  <c r="F21" i="33"/>
  <c r="G22" i="33"/>
  <c r="F22" i="33"/>
  <c r="G23" i="33"/>
  <c r="F23" i="33"/>
  <c r="G24" i="33"/>
  <c r="F24" i="33"/>
  <c r="F25" i="33"/>
  <c r="G25" i="33"/>
  <c r="F26" i="33"/>
  <c r="G26" i="33"/>
  <c r="F27" i="33"/>
  <c r="G27" i="33"/>
  <c r="F28" i="33"/>
  <c r="G28" i="33"/>
  <c r="G29" i="33"/>
  <c r="F29" i="33"/>
  <c r="F30" i="33"/>
  <c r="G30" i="33"/>
  <c r="D31" i="33"/>
  <c r="D32" i="33" s="1"/>
  <c r="C31" i="33"/>
  <c r="C32" i="33" s="1"/>
  <c r="E31" i="33"/>
  <c r="F29" i="15"/>
  <c r="E29" i="15"/>
  <c r="F28" i="15"/>
  <c r="E28" i="15"/>
  <c r="F27" i="15"/>
  <c r="E27" i="15"/>
  <c r="F26" i="15"/>
  <c r="E26" i="15"/>
  <c r="F25" i="15"/>
  <c r="E25" i="15"/>
  <c r="F24" i="15"/>
  <c r="E24" i="15"/>
  <c r="F23" i="15"/>
  <c r="E23" i="15"/>
  <c r="F22" i="15"/>
  <c r="E22" i="15"/>
  <c r="F21" i="15"/>
  <c r="E21" i="15"/>
  <c r="F20" i="15"/>
  <c r="E20" i="15"/>
  <c r="F19" i="15"/>
  <c r="E19" i="15"/>
  <c r="F18" i="15"/>
  <c r="E18" i="15"/>
  <c r="F17" i="15"/>
  <c r="E17" i="15"/>
  <c r="F16" i="15"/>
  <c r="E16" i="15"/>
  <c r="F15" i="15"/>
  <c r="E15" i="15"/>
  <c r="D15" i="15"/>
  <c r="E30" i="15" l="1"/>
  <c r="E31" i="15" s="1"/>
  <c r="F31" i="33"/>
  <c r="G31" i="33"/>
  <c r="E32" i="33"/>
  <c r="B16" i="15"/>
  <c r="B18" i="15"/>
  <c r="B20" i="15"/>
  <c r="C20" i="15"/>
  <c r="B22" i="15"/>
  <c r="C22" i="15"/>
  <c r="B24" i="15"/>
  <c r="C24" i="15"/>
  <c r="B26" i="15"/>
  <c r="C26" i="15"/>
  <c r="B28" i="15"/>
  <c r="C28" i="15"/>
  <c r="B15" i="15"/>
  <c r="C15" i="15"/>
  <c r="B17" i="15"/>
  <c r="C17" i="15"/>
  <c r="B19" i="15"/>
  <c r="C19" i="15"/>
  <c r="B21" i="15"/>
  <c r="C21" i="15"/>
  <c r="B23" i="15"/>
  <c r="C23" i="15"/>
  <c r="B25" i="15"/>
  <c r="C25" i="15"/>
  <c r="B27" i="15"/>
  <c r="C27" i="15"/>
  <c r="B29" i="15"/>
  <c r="C29" i="15"/>
  <c r="H19" i="15"/>
  <c r="G19" i="15"/>
  <c r="H27" i="15"/>
  <c r="G27" i="15"/>
  <c r="D19" i="15"/>
  <c r="D25" i="15"/>
  <c r="D29" i="15"/>
  <c r="G15" i="15"/>
  <c r="F30" i="15"/>
  <c r="H15" i="15"/>
  <c r="G17" i="15"/>
  <c r="H17" i="15"/>
  <c r="H23" i="15"/>
  <c r="G23" i="15"/>
  <c r="G29" i="15"/>
  <c r="H29" i="15"/>
  <c r="D17" i="15"/>
  <c r="D21" i="15"/>
  <c r="D27" i="15"/>
  <c r="G21" i="15"/>
  <c r="H21" i="15"/>
  <c r="G25" i="15"/>
  <c r="H25" i="15"/>
  <c r="G16" i="15"/>
  <c r="H16" i="15"/>
  <c r="G18" i="15"/>
  <c r="H18" i="15"/>
  <c r="G20" i="15"/>
  <c r="H20" i="15"/>
  <c r="G22" i="15"/>
  <c r="H22" i="15"/>
  <c r="H24" i="15"/>
  <c r="G24" i="15"/>
  <c r="G26" i="15"/>
  <c r="H26" i="15"/>
  <c r="G28" i="15"/>
  <c r="H28" i="15"/>
  <c r="D23" i="15"/>
  <c r="D16" i="15"/>
  <c r="D18" i="15"/>
  <c r="D20" i="15"/>
  <c r="D22" i="15"/>
  <c r="D24" i="15"/>
  <c r="D26" i="15"/>
  <c r="D28" i="15"/>
  <c r="C16" i="15"/>
  <c r="C18" i="15"/>
  <c r="D30" i="15" l="1"/>
  <c r="D31" i="15" s="1"/>
  <c r="F31" i="15"/>
  <c r="G30" i="15"/>
  <c r="H30" i="15"/>
  <c r="B41" i="24" l="1"/>
  <c r="C41" i="24"/>
  <c r="D41" i="24"/>
  <c r="E41" i="24"/>
  <c r="B16" i="25"/>
  <c r="C16" i="25"/>
  <c r="D16" i="25"/>
  <c r="E16" i="25"/>
  <c r="B42" i="24"/>
  <c r="C42" i="24"/>
  <c r="D42" i="24"/>
  <c r="E42" i="24"/>
  <c r="G42" i="24" s="1"/>
  <c r="B17" i="25"/>
  <c r="C17" i="25"/>
  <c r="D17" i="25"/>
  <c r="E17" i="25"/>
  <c r="G17" i="25" s="1"/>
  <c r="B43" i="24"/>
  <c r="C43" i="24"/>
  <c r="D43" i="24"/>
  <c r="E43" i="24"/>
  <c r="G43" i="24" s="1"/>
  <c r="B18" i="25"/>
  <c r="C18" i="25"/>
  <c r="D18" i="25"/>
  <c r="E18" i="25"/>
  <c r="G18" i="25" s="1"/>
  <c r="B44" i="24"/>
  <c r="C44" i="24"/>
  <c r="D44" i="24"/>
  <c r="E44" i="24"/>
  <c r="G44" i="24" s="1"/>
  <c r="B19" i="25"/>
  <c r="C19" i="25"/>
  <c r="D19" i="25"/>
  <c r="E19" i="25"/>
  <c r="G19" i="25" s="1"/>
  <c r="B45" i="24"/>
  <c r="C45" i="24"/>
  <c r="D45" i="24"/>
  <c r="E45" i="24"/>
  <c r="G45" i="24" s="1"/>
  <c r="B20" i="25"/>
  <c r="C20" i="25"/>
  <c r="D20" i="25"/>
  <c r="E20" i="25"/>
  <c r="G20" i="25" s="1"/>
  <c r="B46" i="24"/>
  <c r="C46" i="24"/>
  <c r="D46" i="24"/>
  <c r="F46" i="24" s="1"/>
  <c r="E46" i="24"/>
  <c r="G46" i="24" s="1"/>
  <c r="B21" i="25"/>
  <c r="C21" i="25"/>
  <c r="D21" i="25"/>
  <c r="E21" i="25"/>
  <c r="G21" i="25" s="1"/>
  <c r="B47" i="24"/>
  <c r="C47" i="24"/>
  <c r="D47" i="24"/>
  <c r="E47" i="24"/>
  <c r="G47" i="24" s="1"/>
  <c r="B22" i="25"/>
  <c r="C22" i="25"/>
  <c r="D22" i="25"/>
  <c r="E22" i="25"/>
  <c r="G22" i="25" s="1"/>
  <c r="B48" i="24"/>
  <c r="C48" i="24"/>
  <c r="D48" i="24"/>
  <c r="E48" i="24"/>
  <c r="G48" i="24" s="1"/>
  <c r="B23" i="25"/>
  <c r="C23" i="25"/>
  <c r="D23" i="25"/>
  <c r="E23" i="25"/>
  <c r="G23" i="25" s="1"/>
  <c r="B49" i="24"/>
  <c r="C49" i="24"/>
  <c r="D49" i="24"/>
  <c r="E49" i="24"/>
  <c r="G49" i="24" s="1"/>
  <c r="B24" i="25"/>
  <c r="C24" i="25"/>
  <c r="D24" i="25"/>
  <c r="E24" i="25"/>
  <c r="G24" i="25" s="1"/>
  <c r="B50" i="24"/>
  <c r="C50" i="24"/>
  <c r="D50" i="24"/>
  <c r="E50" i="24"/>
  <c r="G50" i="24" s="1"/>
  <c r="B25" i="25"/>
  <c r="C25" i="25"/>
  <c r="D25" i="25"/>
  <c r="E25" i="25"/>
  <c r="G25" i="25" s="1"/>
  <c r="B51" i="24"/>
  <c r="C51" i="24"/>
  <c r="D51" i="24"/>
  <c r="E51" i="24"/>
  <c r="G51" i="24" s="1"/>
  <c r="B26" i="25"/>
  <c r="C26" i="25"/>
  <c r="D26" i="25"/>
  <c r="E26" i="25"/>
  <c r="G26" i="25" s="1"/>
  <c r="B52" i="24"/>
  <c r="C52" i="24"/>
  <c r="D52" i="24"/>
  <c r="E52" i="24"/>
  <c r="G52" i="24" s="1"/>
  <c r="B27" i="25"/>
  <c r="C27" i="25"/>
  <c r="D27" i="25"/>
  <c r="E27" i="25"/>
  <c r="G27" i="25" s="1"/>
  <c r="B53" i="24"/>
  <c r="C53" i="24"/>
  <c r="D53" i="24"/>
  <c r="E53" i="24"/>
  <c r="G53" i="24" s="1"/>
  <c r="B28" i="25"/>
  <c r="C28" i="25"/>
  <c r="D28" i="25"/>
  <c r="E28" i="25"/>
  <c r="G28" i="25" s="1"/>
  <c r="B54" i="24"/>
  <c r="C54" i="24"/>
  <c r="D54" i="24"/>
  <c r="E54" i="24"/>
  <c r="G54" i="24" s="1"/>
  <c r="B29" i="25"/>
  <c r="C29" i="25"/>
  <c r="D29" i="25"/>
  <c r="E29" i="25"/>
  <c r="G29" i="25" s="1"/>
  <c r="B55" i="24"/>
  <c r="C55" i="24"/>
  <c r="D55" i="24"/>
  <c r="E55" i="24"/>
  <c r="G55" i="24" s="1"/>
  <c r="B30" i="25"/>
  <c r="C30" i="25"/>
  <c r="D30" i="25"/>
  <c r="E30" i="25"/>
  <c r="G30" i="25" s="1"/>
  <c r="F17" i="25" l="1"/>
  <c r="F44" i="24"/>
  <c r="F42" i="24"/>
  <c r="F20" i="25"/>
  <c r="F29" i="25"/>
  <c r="F27" i="25"/>
  <c r="F25" i="25"/>
  <c r="F23" i="25"/>
  <c r="F21" i="25"/>
  <c r="F19" i="25"/>
  <c r="F30" i="25"/>
  <c r="F28" i="25"/>
  <c r="F26" i="25"/>
  <c r="F24" i="25"/>
  <c r="F22" i="25"/>
  <c r="F18" i="25"/>
  <c r="G16" i="25"/>
  <c r="E31" i="25"/>
  <c r="C31" i="25"/>
  <c r="C32" i="25" s="1"/>
  <c r="F16" i="25"/>
  <c r="D31" i="25"/>
  <c r="F50" i="24"/>
  <c r="F48" i="24"/>
  <c r="F54" i="24"/>
  <c r="F52" i="24"/>
  <c r="G41" i="24"/>
  <c r="E56" i="24"/>
  <c r="F55" i="24"/>
  <c r="F53" i="24"/>
  <c r="F51" i="24"/>
  <c r="F49" i="24"/>
  <c r="F47" i="24"/>
  <c r="F45" i="24"/>
  <c r="F43" i="24"/>
  <c r="F41" i="24"/>
  <c r="D56" i="24"/>
  <c r="C56" i="24"/>
  <c r="C57" i="24" s="1"/>
  <c r="E32" i="25" l="1"/>
  <c r="G31" i="25"/>
  <c r="D32" i="25"/>
  <c r="F31" i="25"/>
  <c r="E57" i="24"/>
  <c r="G56" i="24"/>
  <c r="D57" i="24"/>
  <c r="F56" i="24"/>
  <c r="E55" i="34" l="1"/>
  <c r="G55" i="34" s="1"/>
  <c r="D55" i="34"/>
  <c r="F55" i="34" s="1"/>
  <c r="C55" i="34"/>
  <c r="B55" i="34"/>
  <c r="E30" i="34"/>
  <c r="G30" i="34" s="1"/>
  <c r="D30" i="34"/>
  <c r="F30" i="34" s="1"/>
  <c r="C30" i="34"/>
  <c r="B30" i="34"/>
  <c r="E55" i="33"/>
  <c r="G55" i="33" s="1"/>
  <c r="D55" i="33"/>
  <c r="F55" i="33" s="1"/>
  <c r="C55" i="33"/>
  <c r="B55" i="33"/>
  <c r="E54" i="34"/>
  <c r="G54" i="34" s="1"/>
  <c r="D54" i="34"/>
  <c r="F54" i="34" s="1"/>
  <c r="C54" i="34"/>
  <c r="B54" i="34"/>
  <c r="E29" i="34"/>
  <c r="G29" i="34" s="1"/>
  <c r="D29" i="34"/>
  <c r="F29" i="34" s="1"/>
  <c r="C29" i="34"/>
  <c r="B29" i="34"/>
  <c r="E54" i="33"/>
  <c r="G54" i="33" s="1"/>
  <c r="D54" i="33"/>
  <c r="F54" i="33" s="1"/>
  <c r="C54" i="33"/>
  <c r="B54" i="33"/>
  <c r="E53" i="34"/>
  <c r="G53" i="34" s="1"/>
  <c r="D53" i="34"/>
  <c r="F53" i="34" s="1"/>
  <c r="C53" i="34"/>
  <c r="B53" i="34"/>
  <c r="E28" i="34"/>
  <c r="G28" i="34" s="1"/>
  <c r="D28" i="34"/>
  <c r="F28" i="34" s="1"/>
  <c r="C28" i="34"/>
  <c r="B28" i="34"/>
  <c r="E53" i="33"/>
  <c r="G53" i="33" s="1"/>
  <c r="D53" i="33"/>
  <c r="C53" i="33"/>
  <c r="B53" i="33"/>
  <c r="E52" i="34"/>
  <c r="G52" i="34" s="1"/>
  <c r="D52" i="34"/>
  <c r="C52" i="34"/>
  <c r="B52" i="34"/>
  <c r="E27" i="34"/>
  <c r="G27" i="34" s="1"/>
  <c r="D27" i="34"/>
  <c r="F27" i="34" s="1"/>
  <c r="C27" i="34"/>
  <c r="B27" i="34"/>
  <c r="E52" i="33"/>
  <c r="G52" i="33" s="1"/>
  <c r="D52" i="33"/>
  <c r="C52" i="33"/>
  <c r="B52" i="33"/>
  <c r="E51" i="34"/>
  <c r="G51" i="34" s="1"/>
  <c r="D51" i="34"/>
  <c r="F51" i="34" s="1"/>
  <c r="C51" i="34"/>
  <c r="B51" i="34"/>
  <c r="E26" i="34"/>
  <c r="G26" i="34" s="1"/>
  <c r="D26" i="34"/>
  <c r="F26" i="34" s="1"/>
  <c r="C26" i="34"/>
  <c r="B26" i="34"/>
  <c r="E51" i="33"/>
  <c r="G51" i="33" s="1"/>
  <c r="D51" i="33"/>
  <c r="C51" i="33"/>
  <c r="B51" i="33"/>
  <c r="E50" i="34"/>
  <c r="G50" i="34" s="1"/>
  <c r="D50" i="34"/>
  <c r="F50" i="34" s="1"/>
  <c r="C50" i="34"/>
  <c r="B50" i="34"/>
  <c r="E25" i="34"/>
  <c r="G25" i="34" s="1"/>
  <c r="D25" i="34"/>
  <c r="C25" i="34"/>
  <c r="B25" i="34"/>
  <c r="E50" i="33"/>
  <c r="G50" i="33" s="1"/>
  <c r="D50" i="33"/>
  <c r="F50" i="33" s="1"/>
  <c r="C50" i="33"/>
  <c r="B50" i="33"/>
  <c r="E49" i="34"/>
  <c r="G49" i="34" s="1"/>
  <c r="D49" i="34"/>
  <c r="F49" i="34" s="1"/>
  <c r="C49" i="34"/>
  <c r="B49" i="34"/>
  <c r="E24" i="34"/>
  <c r="G24" i="34" s="1"/>
  <c r="D24" i="34"/>
  <c r="F24" i="34" s="1"/>
  <c r="C24" i="34"/>
  <c r="B24" i="34"/>
  <c r="E49" i="33"/>
  <c r="G49" i="33" s="1"/>
  <c r="D49" i="33"/>
  <c r="F49" i="33" s="1"/>
  <c r="C49" i="33"/>
  <c r="B49" i="33"/>
  <c r="E48" i="34"/>
  <c r="G48" i="34" s="1"/>
  <c r="D48" i="34"/>
  <c r="F48" i="34" s="1"/>
  <c r="C48" i="34"/>
  <c r="B48" i="34"/>
  <c r="E23" i="34"/>
  <c r="G23" i="34" s="1"/>
  <c r="D23" i="34"/>
  <c r="F23" i="34" s="1"/>
  <c r="C23" i="34"/>
  <c r="B23" i="34"/>
  <c r="E48" i="33"/>
  <c r="G48" i="33" s="1"/>
  <c r="D48" i="33"/>
  <c r="C48" i="33"/>
  <c r="B48" i="33"/>
  <c r="E47" i="34"/>
  <c r="G47" i="34" s="1"/>
  <c r="D47" i="34"/>
  <c r="F47" i="34" s="1"/>
  <c r="C47" i="34"/>
  <c r="B47" i="34"/>
  <c r="E22" i="34"/>
  <c r="G22" i="34" s="1"/>
  <c r="D22" i="34"/>
  <c r="F22" i="34" s="1"/>
  <c r="C22" i="34"/>
  <c r="B22" i="34"/>
  <c r="E47" i="33"/>
  <c r="G47" i="33" s="1"/>
  <c r="D47" i="33"/>
  <c r="F47" i="33" s="1"/>
  <c r="C47" i="33"/>
  <c r="B47" i="33"/>
  <c r="E46" i="34"/>
  <c r="G46" i="34" s="1"/>
  <c r="D46" i="34"/>
  <c r="F46" i="34" s="1"/>
  <c r="C46" i="34"/>
  <c r="B46" i="34"/>
  <c r="E21" i="34"/>
  <c r="G21" i="34" s="1"/>
  <c r="D21" i="34"/>
  <c r="C21" i="34"/>
  <c r="B21" i="34"/>
  <c r="E46" i="33"/>
  <c r="G46" i="33" s="1"/>
  <c r="D46" i="33"/>
  <c r="C46" i="33"/>
  <c r="B46" i="33"/>
  <c r="E45" i="34"/>
  <c r="G45" i="34" s="1"/>
  <c r="D45" i="34"/>
  <c r="F45" i="34" s="1"/>
  <c r="C45" i="34"/>
  <c r="B45" i="34"/>
  <c r="E20" i="34"/>
  <c r="G20" i="34" s="1"/>
  <c r="D20" i="34"/>
  <c r="C20" i="34"/>
  <c r="B20" i="34"/>
  <c r="E45" i="33"/>
  <c r="G45" i="33" s="1"/>
  <c r="D45" i="33"/>
  <c r="C45" i="33"/>
  <c r="B45" i="33"/>
  <c r="E44" i="34"/>
  <c r="G44" i="34" s="1"/>
  <c r="D44" i="34"/>
  <c r="C44" i="34"/>
  <c r="B44" i="34"/>
  <c r="E19" i="34"/>
  <c r="G19" i="34" s="1"/>
  <c r="D19" i="34"/>
  <c r="F19" i="34" s="1"/>
  <c r="C19" i="34"/>
  <c r="B19" i="34"/>
  <c r="E44" i="33"/>
  <c r="G44" i="33" s="1"/>
  <c r="D44" i="33"/>
  <c r="F44" i="33" s="1"/>
  <c r="C44" i="33"/>
  <c r="B44" i="33"/>
  <c r="E43" i="34"/>
  <c r="G43" i="34" s="1"/>
  <c r="D43" i="34"/>
  <c r="F43" i="34" s="1"/>
  <c r="C43" i="34"/>
  <c r="B43" i="34"/>
  <c r="E18" i="34"/>
  <c r="G18" i="34" s="1"/>
  <c r="D18" i="34"/>
  <c r="F18" i="34" s="1"/>
  <c r="C18" i="34"/>
  <c r="B18" i="34"/>
  <c r="E43" i="33"/>
  <c r="G43" i="33" s="1"/>
  <c r="D43" i="33"/>
  <c r="C43" i="33"/>
  <c r="B43" i="33"/>
  <c r="E42" i="34"/>
  <c r="G42" i="34" s="1"/>
  <c r="D42" i="34"/>
  <c r="C42" i="34"/>
  <c r="B42" i="34"/>
  <c r="E17" i="34"/>
  <c r="G17" i="34" s="1"/>
  <c r="D17" i="34"/>
  <c r="F17" i="34" s="1"/>
  <c r="C17" i="34"/>
  <c r="B17" i="34"/>
  <c r="E42" i="33"/>
  <c r="G42" i="33" s="1"/>
  <c r="D42" i="33"/>
  <c r="C42" i="33"/>
  <c r="B42" i="33"/>
  <c r="E41" i="34"/>
  <c r="G41" i="34" s="1"/>
  <c r="D41" i="34"/>
  <c r="F41" i="34" s="1"/>
  <c r="C41" i="34"/>
  <c r="B41" i="34"/>
  <c r="E16" i="34"/>
  <c r="G16" i="34" s="1"/>
  <c r="D16" i="34"/>
  <c r="C16" i="34"/>
  <c r="B16" i="34"/>
  <c r="E41" i="33"/>
  <c r="G41" i="33" s="1"/>
  <c r="D41" i="33"/>
  <c r="C41" i="33"/>
  <c r="B41" i="33"/>
  <c r="F54" i="16"/>
  <c r="H54" i="16" s="1"/>
  <c r="E54" i="16"/>
  <c r="G54" i="16" s="1"/>
  <c r="D54" i="16"/>
  <c r="F53" i="16"/>
  <c r="H53" i="16" s="1"/>
  <c r="E53" i="16"/>
  <c r="G53" i="16" s="1"/>
  <c r="D53" i="16"/>
  <c r="F52" i="16"/>
  <c r="H52" i="16" s="1"/>
  <c r="E52" i="16"/>
  <c r="D52" i="16"/>
  <c r="F51" i="16"/>
  <c r="H51" i="16" s="1"/>
  <c r="E51" i="16"/>
  <c r="D51" i="16"/>
  <c r="F50" i="16"/>
  <c r="H50" i="16" s="1"/>
  <c r="E50" i="16"/>
  <c r="G50" i="16" s="1"/>
  <c r="D50" i="16"/>
  <c r="F49" i="16"/>
  <c r="H49" i="16" s="1"/>
  <c r="E49" i="16"/>
  <c r="G49" i="16" s="1"/>
  <c r="D49" i="16"/>
  <c r="F48" i="16"/>
  <c r="H48" i="16" s="1"/>
  <c r="E48" i="16"/>
  <c r="G48" i="16" s="1"/>
  <c r="D48" i="16"/>
  <c r="F47" i="16"/>
  <c r="H47" i="16" s="1"/>
  <c r="E47" i="16"/>
  <c r="D47" i="16"/>
  <c r="F46" i="16"/>
  <c r="H46" i="16" s="1"/>
  <c r="E46" i="16"/>
  <c r="G46" i="16" s="1"/>
  <c r="D46" i="16"/>
  <c r="F45" i="16"/>
  <c r="H45" i="16" s="1"/>
  <c r="E45" i="16"/>
  <c r="D45" i="16"/>
  <c r="F44" i="16"/>
  <c r="H44" i="16" s="1"/>
  <c r="E44" i="16"/>
  <c r="G44" i="16" s="1"/>
  <c r="D44" i="16"/>
  <c r="F43" i="16"/>
  <c r="H43" i="16" s="1"/>
  <c r="E43" i="16"/>
  <c r="D43" i="16"/>
  <c r="F42" i="16"/>
  <c r="H42" i="16" s="1"/>
  <c r="E42" i="16"/>
  <c r="G42" i="16" s="1"/>
  <c r="D42" i="16"/>
  <c r="F41" i="16"/>
  <c r="H41" i="16" s="1"/>
  <c r="E41" i="16"/>
  <c r="G41" i="16" s="1"/>
  <c r="D41" i="16"/>
  <c r="F40" i="16"/>
  <c r="E40" i="16"/>
  <c r="D40" i="16"/>
  <c r="F52" i="34" l="1"/>
  <c r="F21" i="34"/>
  <c r="F44" i="34"/>
  <c r="F48" i="33"/>
  <c r="G45" i="16"/>
  <c r="F20" i="34"/>
  <c r="F42" i="34"/>
  <c r="F16" i="34"/>
  <c r="F25" i="34"/>
  <c r="F51" i="33"/>
  <c r="F46" i="33"/>
  <c r="F45" i="33"/>
  <c r="F52" i="33"/>
  <c r="F41" i="33"/>
  <c r="F43" i="33"/>
  <c r="F53" i="33"/>
  <c r="F42" i="33"/>
  <c r="G47" i="16"/>
  <c r="H40" i="16"/>
  <c r="F55" i="16"/>
  <c r="G43" i="16"/>
  <c r="G51" i="16"/>
  <c r="G52" i="16"/>
  <c r="E55" i="16"/>
  <c r="G40" i="16"/>
  <c r="C41" i="16"/>
  <c r="B41" i="16"/>
  <c r="C43" i="16"/>
  <c r="B43" i="16"/>
  <c r="C45" i="16"/>
  <c r="B45" i="16"/>
  <c r="C47" i="16"/>
  <c r="B47" i="16"/>
  <c r="C49" i="16"/>
  <c r="B49" i="16"/>
  <c r="C51" i="16"/>
  <c r="B51" i="16"/>
  <c r="C53" i="16"/>
  <c r="B53" i="16"/>
  <c r="C40" i="16"/>
  <c r="B40" i="16"/>
  <c r="C42" i="16"/>
  <c r="B42" i="16"/>
  <c r="C44" i="16"/>
  <c r="B44" i="16"/>
  <c r="C46" i="16"/>
  <c r="B46" i="16"/>
  <c r="C48" i="16"/>
  <c r="B48" i="16"/>
  <c r="C50" i="16"/>
  <c r="B50" i="16"/>
  <c r="C52" i="16"/>
  <c r="B52" i="16"/>
  <c r="C54" i="16"/>
  <c r="B54" i="16"/>
  <c r="D55" i="16"/>
  <c r="D56" i="16" s="1"/>
  <c r="D56" i="33"/>
  <c r="C56" i="34"/>
  <c r="C57" i="34" s="1"/>
  <c r="E56" i="34"/>
  <c r="E31" i="34"/>
  <c r="C56" i="33"/>
  <c r="C57" i="33" s="1"/>
  <c r="C31" i="34"/>
  <c r="C32" i="34" s="1"/>
  <c r="E56" i="33"/>
  <c r="D31" i="34"/>
  <c r="D56" i="34"/>
  <c r="F29" i="16"/>
  <c r="H29" i="16" s="1"/>
  <c r="E29" i="16"/>
  <c r="D29" i="16"/>
  <c r="F28" i="16"/>
  <c r="H28" i="16" s="1"/>
  <c r="E28" i="16"/>
  <c r="D28" i="16"/>
  <c r="F27" i="16"/>
  <c r="H27" i="16" s="1"/>
  <c r="E27" i="16"/>
  <c r="D27" i="16"/>
  <c r="F26" i="16"/>
  <c r="H26" i="16" s="1"/>
  <c r="E26" i="16"/>
  <c r="D26" i="16"/>
  <c r="F25" i="16"/>
  <c r="H25" i="16" s="1"/>
  <c r="E25" i="16"/>
  <c r="D25" i="16"/>
  <c r="F24" i="16"/>
  <c r="H24" i="16" s="1"/>
  <c r="E24" i="16"/>
  <c r="D24" i="16"/>
  <c r="F23" i="16"/>
  <c r="H23" i="16" s="1"/>
  <c r="E23" i="16"/>
  <c r="D23" i="16"/>
  <c r="F22" i="16"/>
  <c r="H22" i="16" s="1"/>
  <c r="E22" i="16"/>
  <c r="D22" i="16"/>
  <c r="F21" i="16"/>
  <c r="H21" i="16" s="1"/>
  <c r="E21" i="16"/>
  <c r="D21" i="16"/>
  <c r="F20" i="16"/>
  <c r="H20" i="16" s="1"/>
  <c r="E20" i="16"/>
  <c r="D20" i="16"/>
  <c r="F19" i="16"/>
  <c r="H19" i="16" s="1"/>
  <c r="E19" i="16"/>
  <c r="D19" i="16"/>
  <c r="F18" i="16"/>
  <c r="H18" i="16" s="1"/>
  <c r="E18" i="16"/>
  <c r="D18" i="16"/>
  <c r="F17" i="16"/>
  <c r="H17" i="16" s="1"/>
  <c r="E17" i="16"/>
  <c r="D17" i="16"/>
  <c r="F16" i="16"/>
  <c r="H16" i="16" s="1"/>
  <c r="E16" i="16"/>
  <c r="D16" i="16"/>
  <c r="F15" i="16"/>
  <c r="E15" i="16"/>
  <c r="D15" i="16"/>
  <c r="F54" i="15"/>
  <c r="H54" i="15" s="1"/>
  <c r="E54" i="15"/>
  <c r="D54" i="15"/>
  <c r="F53" i="15"/>
  <c r="H53" i="15" s="1"/>
  <c r="E53" i="15"/>
  <c r="G53" i="15" s="1"/>
  <c r="D53" i="15"/>
  <c r="F52" i="15"/>
  <c r="H52" i="15" s="1"/>
  <c r="E52" i="15"/>
  <c r="D52" i="15"/>
  <c r="F51" i="15"/>
  <c r="H51" i="15" s="1"/>
  <c r="E51" i="15"/>
  <c r="D51" i="15"/>
  <c r="F50" i="15"/>
  <c r="H50" i="15" s="1"/>
  <c r="E50" i="15"/>
  <c r="D50" i="15"/>
  <c r="F49" i="15"/>
  <c r="H49" i="15" s="1"/>
  <c r="E49" i="15"/>
  <c r="D49" i="15"/>
  <c r="F48" i="15"/>
  <c r="H48" i="15" s="1"/>
  <c r="E48" i="15"/>
  <c r="D48" i="15"/>
  <c r="F47" i="15"/>
  <c r="H47" i="15" s="1"/>
  <c r="E47" i="15"/>
  <c r="D47" i="15"/>
  <c r="F46" i="15"/>
  <c r="H46" i="15" s="1"/>
  <c r="E46" i="15"/>
  <c r="D46" i="15"/>
  <c r="F45" i="15"/>
  <c r="H45" i="15" s="1"/>
  <c r="E45" i="15"/>
  <c r="D45" i="15"/>
  <c r="F44" i="15"/>
  <c r="H44" i="15" s="1"/>
  <c r="E44" i="15"/>
  <c r="D44" i="15"/>
  <c r="F43" i="15"/>
  <c r="H43" i="15" s="1"/>
  <c r="E43" i="15"/>
  <c r="D43" i="15"/>
  <c r="F42" i="15"/>
  <c r="H42" i="15" s="1"/>
  <c r="E42" i="15"/>
  <c r="D42" i="15"/>
  <c r="F41" i="15"/>
  <c r="H41" i="15" s="1"/>
  <c r="E41" i="15"/>
  <c r="D41" i="15"/>
  <c r="F40" i="15"/>
  <c r="E40" i="15"/>
  <c r="D40" i="15"/>
  <c r="G19" i="16" l="1"/>
  <c r="G47" i="15"/>
  <c r="G56" i="34"/>
  <c r="E57" i="34"/>
  <c r="D57" i="34"/>
  <c r="F56" i="34"/>
  <c r="E32" i="34"/>
  <c r="G31" i="34"/>
  <c r="D32" i="34"/>
  <c r="F31" i="34"/>
  <c r="G56" i="33"/>
  <c r="E57" i="33"/>
  <c r="D57" i="33"/>
  <c r="F56" i="33"/>
  <c r="F56" i="16"/>
  <c r="H55" i="16"/>
  <c r="E56" i="16"/>
  <c r="G55" i="16"/>
  <c r="D30" i="16"/>
  <c r="D31" i="16" s="1"/>
  <c r="G17" i="16"/>
  <c r="G23" i="16"/>
  <c r="G25" i="16"/>
  <c r="G18" i="16"/>
  <c r="G20" i="16"/>
  <c r="G24" i="16"/>
  <c r="G26" i="16"/>
  <c r="G28" i="16"/>
  <c r="G29" i="16"/>
  <c r="G16" i="16"/>
  <c r="G22" i="16"/>
  <c r="G27" i="16"/>
  <c r="H15" i="16"/>
  <c r="F30" i="16"/>
  <c r="G21" i="16"/>
  <c r="C16" i="16"/>
  <c r="B16" i="16"/>
  <c r="C18" i="16"/>
  <c r="B18" i="16"/>
  <c r="C20" i="16"/>
  <c r="B20" i="16"/>
  <c r="C22" i="16"/>
  <c r="B22" i="16"/>
  <c r="C24" i="16"/>
  <c r="B24" i="16"/>
  <c r="C26" i="16"/>
  <c r="B26" i="16"/>
  <c r="C28" i="16"/>
  <c r="B28" i="16"/>
  <c r="C15" i="16"/>
  <c r="B15" i="16"/>
  <c r="C17" i="16"/>
  <c r="B17" i="16"/>
  <c r="C19" i="16"/>
  <c r="B19" i="16"/>
  <c r="C21" i="16"/>
  <c r="B21" i="16"/>
  <c r="C23" i="16"/>
  <c r="B23" i="16"/>
  <c r="C25" i="16"/>
  <c r="B25" i="16"/>
  <c r="C27" i="16"/>
  <c r="B27" i="16"/>
  <c r="C29" i="16"/>
  <c r="B29" i="16"/>
  <c r="G15" i="16"/>
  <c r="E30" i="16"/>
  <c r="D55" i="15"/>
  <c r="D56" i="15" s="1"/>
  <c r="G50" i="15"/>
  <c r="G54" i="15"/>
  <c r="G42" i="15"/>
  <c r="G44" i="15"/>
  <c r="G46" i="15"/>
  <c r="G48" i="15"/>
  <c r="G52" i="15"/>
  <c r="F55" i="15"/>
  <c r="H40" i="15"/>
  <c r="G41" i="15"/>
  <c r="G43" i="15"/>
  <c r="G45" i="15"/>
  <c r="G49" i="15"/>
  <c r="G51" i="15"/>
  <c r="E55" i="15"/>
  <c r="G40" i="15"/>
  <c r="C41" i="15"/>
  <c r="B41" i="15"/>
  <c r="C43" i="15"/>
  <c r="B43" i="15"/>
  <c r="C45" i="15"/>
  <c r="B45" i="15"/>
  <c r="C47" i="15"/>
  <c r="B47" i="15"/>
  <c r="C49" i="15"/>
  <c r="B49" i="15"/>
  <c r="C51" i="15"/>
  <c r="B51" i="15"/>
  <c r="C53" i="15"/>
  <c r="B53" i="15"/>
  <c r="C40" i="15"/>
  <c r="B40" i="15"/>
  <c r="C42" i="15"/>
  <c r="B42" i="15"/>
  <c r="C44" i="15"/>
  <c r="B44" i="15"/>
  <c r="C46" i="15"/>
  <c r="B46" i="15"/>
  <c r="C48" i="15"/>
  <c r="B48" i="15"/>
  <c r="C50" i="15"/>
  <c r="B50" i="15"/>
  <c r="C52" i="15"/>
  <c r="B52" i="15"/>
  <c r="C54" i="15"/>
  <c r="B54" i="15"/>
  <c r="F31" i="16" l="1"/>
  <c r="H30" i="16"/>
  <c r="E31" i="16"/>
  <c r="G30" i="16"/>
  <c r="F56" i="15"/>
  <c r="H55" i="15"/>
  <c r="E56" i="15"/>
  <c r="G55" i="15"/>
</calcChain>
</file>

<file path=xl/sharedStrings.xml><?xml version="1.0" encoding="utf-8"?>
<sst xmlns="http://schemas.openxmlformats.org/spreadsheetml/2006/main" count="843" uniqueCount="418">
  <si>
    <t>NO DECLARADOS</t>
  </si>
  <si>
    <t>Z.F.PERM.PARQUE CENTRAL</t>
  </si>
  <si>
    <t>Z.F.PERM. DE OCCIDENTE</t>
  </si>
  <si>
    <t>Z.F.PERM. LAS AMERICAS</t>
  </si>
  <si>
    <t>TOKELAU.</t>
  </si>
  <si>
    <t>TOGO.</t>
  </si>
  <si>
    <t>TIMOR DEL ESTE.</t>
  </si>
  <si>
    <t>T. BRIT. OCEANO INDICO.</t>
  </si>
  <si>
    <t>SWASILANDIA.</t>
  </si>
  <si>
    <t>SANTO TOME Y PRINCIPE.</t>
  </si>
  <si>
    <t>SAMOA NORTEAMERICANA.</t>
  </si>
  <si>
    <t>SAMOA.</t>
  </si>
  <si>
    <t>ZIMBABWE.</t>
  </si>
  <si>
    <t>POLINESIA FRANCESA.</t>
  </si>
  <si>
    <t>PAPUASIA NUEVA GUINEA.</t>
  </si>
  <si>
    <t>NUEVA CALEDONIA.</t>
  </si>
  <si>
    <t>NAMIBIA</t>
  </si>
  <si>
    <t>MALI.</t>
  </si>
  <si>
    <t>MALDIVAS.</t>
  </si>
  <si>
    <t>MALAWI.</t>
  </si>
  <si>
    <t>LUXEMBURGO</t>
  </si>
  <si>
    <t>GUINEA BISSAU.</t>
  </si>
  <si>
    <t>GUINEA ECUATORIAL.</t>
  </si>
  <si>
    <t>GIBRALTAR.</t>
  </si>
  <si>
    <t>GAMBIA.</t>
  </si>
  <si>
    <t>ETIOPIA.</t>
  </si>
  <si>
    <t>CHAD.</t>
  </si>
  <si>
    <t>COLOMBIA.</t>
  </si>
  <si>
    <t>CABO VERDE.</t>
  </si>
  <si>
    <t>BRUNEI DARUSSALAM.</t>
  </si>
  <si>
    <t>ANDORRA.</t>
  </si>
  <si>
    <t>BURKINA FASO</t>
  </si>
  <si>
    <t>BOSNIA-HERZEGOVINA</t>
  </si>
  <si>
    <t>ALBANIA.</t>
  </si>
  <si>
    <t>TURKMENISTAN.</t>
  </si>
  <si>
    <t>MOLDAVIA.</t>
  </si>
  <si>
    <t>NEPAL.</t>
  </si>
  <si>
    <t>ANGUILLA.</t>
  </si>
  <si>
    <t>MADAGASCAR.</t>
  </si>
  <si>
    <t>BANGLADESH.</t>
  </si>
  <si>
    <t>UGANDA.</t>
  </si>
  <si>
    <t>MYANMAR.</t>
  </si>
  <si>
    <t>CROACIA.</t>
  </si>
  <si>
    <t>MALTA.</t>
  </si>
  <si>
    <t>ARGELIA.</t>
  </si>
  <si>
    <t>CHIPRE.</t>
  </si>
  <si>
    <t>GUAM.</t>
  </si>
  <si>
    <t>MAURICIO.</t>
  </si>
  <si>
    <t>BOTSWANA.</t>
  </si>
  <si>
    <t>MACEDONIA.</t>
  </si>
  <si>
    <t>GEORGIA.</t>
  </si>
  <si>
    <t>BERMUDAS.</t>
  </si>
  <si>
    <t>CAMBOYA.</t>
  </si>
  <si>
    <t>SUDAN.</t>
  </si>
  <si>
    <t>UZBEKISTAN.</t>
  </si>
  <si>
    <t>COMORAS.</t>
  </si>
  <si>
    <t>MONACO.</t>
  </si>
  <si>
    <t>NIGER.</t>
  </si>
  <si>
    <t>MACAO.</t>
  </si>
  <si>
    <t>LITUANIA.</t>
  </si>
  <si>
    <t>FIDJI.</t>
  </si>
  <si>
    <t>DJIBOUTI.</t>
  </si>
  <si>
    <t>SEYCHELLES.</t>
  </si>
  <si>
    <t>SIERRA LEONA.</t>
  </si>
  <si>
    <t>ISLANDIA.</t>
  </si>
  <si>
    <t>ESLOVAQUIA.</t>
  </si>
  <si>
    <t>QATAR.</t>
  </si>
  <si>
    <t>GRANADA.</t>
  </si>
  <si>
    <t>ANTIGUA Y BARBUDA</t>
  </si>
  <si>
    <t>RUANDA.</t>
  </si>
  <si>
    <t>SAN VICENTE Y LAS GRANADINAS.</t>
  </si>
  <si>
    <t>GUAYANA FRANCESA.</t>
  </si>
  <si>
    <t>LIBERIA.</t>
  </si>
  <si>
    <t>SAN.CRISTOBAL Y NIEVES.</t>
  </si>
  <si>
    <t>KAZAJSTAN.</t>
  </si>
  <si>
    <t>GUINEA.</t>
  </si>
  <si>
    <t>SRI LANKA.</t>
  </si>
  <si>
    <t>BAHREIN.</t>
  </si>
  <si>
    <t>AUSTRIA.</t>
  </si>
  <si>
    <t>ZAMBIA.</t>
  </si>
  <si>
    <t>CONGO.</t>
  </si>
  <si>
    <t>YEMEN.</t>
  </si>
  <si>
    <t>BELARUS.</t>
  </si>
  <si>
    <t>HUNGRIA.</t>
  </si>
  <si>
    <t>SENEGAL.</t>
  </si>
  <si>
    <t>ARMENIA</t>
  </si>
  <si>
    <t>SANTA LUCIA.</t>
  </si>
  <si>
    <t>PAKISTAN.</t>
  </si>
  <si>
    <t>IRLANDA (EIRE).</t>
  </si>
  <si>
    <t>BULGARIA.</t>
  </si>
  <si>
    <t>GABON.</t>
  </si>
  <si>
    <t>MOZAMBIQUE.</t>
  </si>
  <si>
    <t>DOMINICA.</t>
  </si>
  <si>
    <t>KUWAIT.</t>
  </si>
  <si>
    <t>LETONIA.</t>
  </si>
  <si>
    <t>GHANA.</t>
  </si>
  <si>
    <t>EGIPTO.</t>
  </si>
  <si>
    <t>KENIA.</t>
  </si>
  <si>
    <t>BARBADOS.</t>
  </si>
  <si>
    <t>MARTINICA.</t>
  </si>
  <si>
    <t>ZAIRE.</t>
  </si>
  <si>
    <t>ESLOVENIA.</t>
  </si>
  <si>
    <t>ESTONIA.</t>
  </si>
  <si>
    <t>MARRUECOS.</t>
  </si>
  <si>
    <t>INDONESIA.</t>
  </si>
  <si>
    <t>UCRANIA.</t>
  </si>
  <si>
    <t>ARABIA SAUDITA.</t>
  </si>
  <si>
    <t>COSTA DE MARFIL.</t>
  </si>
  <si>
    <t>NIGERIA.</t>
  </si>
  <si>
    <t>NICARAGUA.</t>
  </si>
  <si>
    <t>GUYANA.</t>
  </si>
  <si>
    <t>RUMANIA.</t>
  </si>
  <si>
    <t>SURINAM.</t>
  </si>
  <si>
    <t>LIBIA.</t>
  </si>
  <si>
    <t>NUEVA ZELANDA.</t>
  </si>
  <si>
    <t>GRECIA.</t>
  </si>
  <si>
    <t>JORDANIA.</t>
  </si>
  <si>
    <t>ANGOLA.</t>
  </si>
  <si>
    <t>FILIPINAS.</t>
  </si>
  <si>
    <t>URUGUAY.</t>
  </si>
  <si>
    <t>POLONIA.</t>
  </si>
  <si>
    <t>PARAGUAY.</t>
  </si>
  <si>
    <t>VIETNAM.</t>
  </si>
  <si>
    <t>LIBANO.</t>
  </si>
  <si>
    <t>NORUEGA.</t>
  </si>
  <si>
    <t>MALAYSIA.</t>
  </si>
  <si>
    <t>JAMAICA.</t>
  </si>
  <si>
    <t>CUBA.</t>
  </si>
  <si>
    <t>AUSTRALIA.</t>
  </si>
  <si>
    <t>SUECIA.</t>
  </si>
  <si>
    <t>TRINIDAD Y TOBAGO.</t>
  </si>
  <si>
    <t>MAURITANIA.</t>
  </si>
  <si>
    <t>FINLANDIA.</t>
  </si>
  <si>
    <t>TAILANDIA.</t>
  </si>
  <si>
    <t>IRAK.</t>
  </si>
  <si>
    <t>HAITI.</t>
  </si>
  <si>
    <t>HONDURAS.</t>
  </si>
  <si>
    <t>HONG KONG.</t>
  </si>
  <si>
    <t>GUADALUPE</t>
  </si>
  <si>
    <t>EL SALVADOR.</t>
  </si>
  <si>
    <t>DINAMARCA.</t>
  </si>
  <si>
    <t>BOLIVIA.</t>
  </si>
  <si>
    <t>RUSIA.</t>
  </si>
  <si>
    <t>FRANCIA.</t>
  </si>
  <si>
    <t>BAHAMAS.</t>
  </si>
  <si>
    <t>GUATEMALA.</t>
  </si>
  <si>
    <t>ARGENTINA.</t>
  </si>
  <si>
    <t>COSTA RICA.</t>
  </si>
  <si>
    <t>SINGAPUR.</t>
  </si>
  <si>
    <t>PORTUGAL.</t>
  </si>
  <si>
    <t>PUERTO RICO.</t>
  </si>
  <si>
    <t>SUIZA.</t>
  </si>
  <si>
    <t>ALEMANIA.</t>
  </si>
  <si>
    <t>ISRAEL.</t>
  </si>
  <si>
    <t>ITALIA.</t>
  </si>
  <si>
    <t>CHILE.</t>
  </si>
  <si>
    <t>BRASIL.</t>
  </si>
  <si>
    <t>ARUBA</t>
  </si>
  <si>
    <t>REINO UNIDO.</t>
  </si>
  <si>
    <t>ECUADOR.</t>
  </si>
  <si>
    <t>VENEZUELA.</t>
  </si>
  <si>
    <t>INDIA</t>
  </si>
  <si>
    <t>CHINA.</t>
  </si>
  <si>
    <t>ESTADOS UNIDOS.</t>
  </si>
  <si>
    <t>LIECHTENSTEIN.</t>
  </si>
  <si>
    <t>TERRIT.AUTONOMOS DE PALESTINA</t>
  </si>
  <si>
    <t>SAN MARINO.</t>
  </si>
  <si>
    <t>ERITREA.</t>
  </si>
  <si>
    <t>TONGA.</t>
  </si>
  <si>
    <t>SOMALIA.</t>
  </si>
  <si>
    <t>MONGOLIA.</t>
  </si>
  <si>
    <t>Nota: según clasificación Ministerio de Comercio, Industria y Turismo</t>
  </si>
  <si>
    <t xml:space="preserve">   Demás productos </t>
  </si>
  <si>
    <t xml:space="preserve">   Industria automotriz </t>
  </si>
  <si>
    <t xml:space="preserve">   Maquinaria y equipo </t>
  </si>
  <si>
    <t xml:space="preserve">   Industria básica </t>
  </si>
  <si>
    <t xml:space="preserve">   Industria liviana </t>
  </si>
  <si>
    <t>VANUATU.</t>
  </si>
  <si>
    <t>CURAZAO</t>
  </si>
  <si>
    <t>Z.F. METROPOLITANA</t>
  </si>
  <si>
    <t>PERÚ.</t>
  </si>
  <si>
    <t>MÉXICO.</t>
  </si>
  <si>
    <t>BÉLGICA.</t>
  </si>
  <si>
    <t>PAÍSES BAJOS.</t>
  </si>
  <si>
    <t>CANADÁ.</t>
  </si>
  <si>
    <t>ESPAÑA</t>
  </si>
  <si>
    <t>JAPÓN.</t>
  </si>
  <si>
    <t>REPÚBLICA DOMINICANA.</t>
  </si>
  <si>
    <t>PANAMÁ.</t>
  </si>
  <si>
    <t>REP. DE COREA (SUR)</t>
  </si>
  <si>
    <t>TAIWÁN (FORMOSA)</t>
  </si>
  <si>
    <t>EMIRATOS ÁRABES UNIDOS.</t>
  </si>
  <si>
    <t>Z.F. DE PACÍFICO CALI</t>
  </si>
  <si>
    <t>TURQUÍA.</t>
  </si>
  <si>
    <t>Z.F. CANDELARIA-CARTAGENA</t>
  </si>
  <si>
    <t>REPÚBLICA DE SUDAFRICA</t>
  </si>
  <si>
    <t>ISLAS CAIMAN</t>
  </si>
  <si>
    <t>REPÚBLICA CHECA.</t>
  </si>
  <si>
    <t>Z.F. BARRANQUILLA.</t>
  </si>
  <si>
    <t>TÚNEZ</t>
  </si>
  <si>
    <t>ISLAS TURCAS Y CAICOS</t>
  </si>
  <si>
    <t>REP. ARABE DE SIRIA</t>
  </si>
  <si>
    <t>Z.F. RIONEGRO-MEDELLÍN</t>
  </si>
  <si>
    <t>REP. UNIDA DEL CAMERÚN</t>
  </si>
  <si>
    <t>BÉLICE</t>
  </si>
  <si>
    <t>REP. UNIDA DE TANZANIA</t>
  </si>
  <si>
    <t>ISLAS (BRITANICAS) VÍRGENES</t>
  </si>
  <si>
    <t>OMÁN.</t>
  </si>
  <si>
    <t>Z.F. PALMASECA CALI</t>
  </si>
  <si>
    <t>Z.F. PERM. INTEXZONA</t>
  </si>
  <si>
    <t>Z.F. BOGOTÁ.</t>
  </si>
  <si>
    <t>Z.F. PERM. INTERNACIONAL DE PEREIRA</t>
  </si>
  <si>
    <t>MONTENEGRO</t>
  </si>
  <si>
    <t>RPD DE COREA (NORTE)</t>
  </si>
  <si>
    <t>REUNIÓN.</t>
  </si>
  <si>
    <t>AZERBAIJÁN.</t>
  </si>
  <si>
    <t>BENÍN.</t>
  </si>
  <si>
    <t xml:space="preserve">Z.F.P E GYPLAC </t>
  </si>
  <si>
    <t>ISLAS (NORTEAMER.) VÍRGENES</t>
  </si>
  <si>
    <t>Z.F. CARTAGENA.</t>
  </si>
  <si>
    <t>TADJIKISTÁN.</t>
  </si>
  <si>
    <t>RPD. DE LAOS</t>
  </si>
  <si>
    <t>Z.F. DEL EJE CAFETERO</t>
  </si>
  <si>
    <t>KIRGUIZISTÁN.</t>
  </si>
  <si>
    <t>BURUNDÍ.</t>
  </si>
  <si>
    <t>AFGANISTÁN.</t>
  </si>
  <si>
    <t>Z.F.P  INTERNACIONAL DEL VALLE DE ABURRÁ - ZOFIVA</t>
  </si>
  <si>
    <t>Z.F.P E  BIOCOMBUSTIBLES SOSTENIBLES DEL CARIBE</t>
  </si>
  <si>
    <t>Z.F. SANTANDER</t>
  </si>
  <si>
    <t>Z.F.P E TERMOFLORES</t>
  </si>
  <si>
    <t>ESTADOS FEDERA.DE MICRONESIA</t>
  </si>
  <si>
    <t>Z.F.P E CLINICA PORTOAZUL</t>
  </si>
  <si>
    <t xml:space="preserve"> ISLAS COOK</t>
  </si>
  <si>
    <t>Z.F. PERM. PARQUE INDUSTRIAL DEXTON</t>
  </si>
  <si>
    <t>ISLA PITCAIRN</t>
  </si>
  <si>
    <t>Z.F.P E PAPELES DEL CAUCA</t>
  </si>
  <si>
    <t>ISLAS SALOMON</t>
  </si>
  <si>
    <t>Z.F.P E FUNDACIÓN FOSUNAB</t>
  </si>
  <si>
    <t>Z.F. PERM. INTERNACIONAL DEL ATLÁNTICO</t>
  </si>
  <si>
    <t>ISLA NORFOLK</t>
  </si>
  <si>
    <t>Z.F.PERM. DE TOCANCIPÁ</t>
  </si>
  <si>
    <t>ISLAS PALAU</t>
  </si>
  <si>
    <t>Z.F.P E PEPSICO ALIMENTOS ZF</t>
  </si>
  <si>
    <t>Z.F.P E COLOMBINA DEL CAUCA</t>
  </si>
  <si>
    <t>Z.F.P E  CERVECERÍA DEL VALLE</t>
  </si>
  <si>
    <t>Z.F.P E CARDIOVASCULAR</t>
  </si>
  <si>
    <t>Z.F.P E CLINICA LOS NOGALES</t>
  </si>
  <si>
    <t>Z.F.P E SOCIEDAD PORTUARIA REGIONAL DE CARTAGENA</t>
  </si>
  <si>
    <t>BONAIRE SAN EUSTATIUS Y SABA</t>
  </si>
  <si>
    <t>Z.F.P E FEMSA</t>
  </si>
  <si>
    <t>Z.F.P. ZONAMERICA</t>
  </si>
  <si>
    <t xml:space="preserve">ISLA MONTSERRAT </t>
  </si>
  <si>
    <t>Z.F. PERM. TAYRONA</t>
  </si>
  <si>
    <t>ISLAS FEROE</t>
  </si>
  <si>
    <t>Z.F. SANTA MARTA.</t>
  </si>
  <si>
    <t>SERBIA Y MONTENEGRO</t>
  </si>
  <si>
    <t>SAN MARTÍN (PARTE HOLANDESA)</t>
  </si>
  <si>
    <t>ISLAS MARSHALL</t>
  </si>
  <si>
    <t>Z.F.P E KCAG</t>
  </si>
  <si>
    <t>YUGOSLAVIA.</t>
  </si>
  <si>
    <t>Z.F.P E  BIO D FACATATIVÁ</t>
  </si>
  <si>
    <t>Z.F.P E DE SERVICIOS TERMINAL DE CONTENEDORES DE CARTAGENA-CONTECAR S.A.</t>
  </si>
  <si>
    <t>Z.F.P E AGROINDUSTRIAS DEL CAUCA</t>
  </si>
  <si>
    <t>ANTILLAS HOLANDESAS</t>
  </si>
  <si>
    <t>Z.F.P E PUERTO BRISA</t>
  </si>
  <si>
    <t>Z.F. CÚCUTA.</t>
  </si>
  <si>
    <t>Z.F.P E PUERTO INDUSTRIAL AGUA DULCE</t>
  </si>
  <si>
    <t>Z.F.P E SIEMENS MANUFACTURING</t>
  </si>
  <si>
    <t>SERBIA</t>
  </si>
  <si>
    <t>Z.F.P E  REFICAR-REFINERÍA DE CARTAGENA</t>
  </si>
  <si>
    <t>Z.F.P E INDUSTRIAL COLMOTORES-ZOFICOL</t>
  </si>
  <si>
    <t>Z.F. PERM LA CAYENA</t>
  </si>
  <si>
    <t>Z.F.P E EXTRACTORA LOMA FRESCA</t>
  </si>
  <si>
    <t>Z.F. PERM.  CENCAUCA</t>
  </si>
  <si>
    <t>Z.F.P E PUERTO BAHÍA</t>
  </si>
  <si>
    <t>Z.F. PERM. ANDINA</t>
  </si>
  <si>
    <t>Z.F.P E BIONERGY</t>
  </si>
  <si>
    <t>Z.F.P E ECODIESEL COLOMBIA</t>
  </si>
  <si>
    <t>Z.F.P  ELDORADO S A S</t>
  </si>
  <si>
    <t>Z.F. PERM. CENTRO LOGISTICO DEL PACIFICO "CELPA"</t>
  </si>
  <si>
    <t>Z.F. PERM. BRISA (DIBULLA GUAJIRA)</t>
  </si>
  <si>
    <t>REP ISLAMICA DEL IRÁN</t>
  </si>
  <si>
    <t>Total general</t>
  </si>
  <si>
    <t xml:space="preserve">                  Fuente: DANE - DIAN. Cálculos OEE-MinCIT</t>
  </si>
  <si>
    <t>Millones de dólares FOB</t>
  </si>
  <si>
    <t xml:space="preserve">Agropecuarios </t>
  </si>
  <si>
    <t xml:space="preserve">Agroindustriales </t>
  </si>
  <si>
    <t>Industriales</t>
  </si>
  <si>
    <t xml:space="preserve">No minero-energéticos </t>
  </si>
  <si>
    <t>Partida</t>
  </si>
  <si>
    <t>Variación</t>
  </si>
  <si>
    <t>Participación</t>
  </si>
  <si>
    <t>Subtotal</t>
  </si>
  <si>
    <t>Participación %</t>
  </si>
  <si>
    <t>Descripción *</t>
  </si>
  <si>
    <t>* Descripción modificada</t>
  </si>
  <si>
    <t>Exportaciones no minero - energéticas</t>
  </si>
  <si>
    <t>año</t>
  </si>
  <si>
    <t>Países de destino</t>
  </si>
  <si>
    <t>Exportaciones agroindustriales</t>
  </si>
  <si>
    <t>Exportaciones industriales</t>
  </si>
  <si>
    <t>Exportaciones agropecuarias</t>
  </si>
  <si>
    <t>SUCAFINA COLOMBIA S.A.S</t>
  </si>
  <si>
    <t>C.I. UNION DE BANANEROS DE URABA S.A. - UNIBAN</t>
  </si>
  <si>
    <t>MEXICHEM RESINAS COLOMBIA S.A. S.</t>
  </si>
  <si>
    <t>Empresas</t>
  </si>
  <si>
    <t>INDUSTRIA COLOMBIANA DE CAFE S.A.S.</t>
  </si>
  <si>
    <t>C I ACEPALMA S A</t>
  </si>
  <si>
    <t>C.I. ACA ALUMINIOS COBRES Y ACEROS SAS</t>
  </si>
  <si>
    <t>FEDERACION NACIONAL DE CAFETEROS DE COLOMBIA</t>
  </si>
  <si>
    <t>C.I. TEQUENDAMA S.A.S</t>
  </si>
  <si>
    <r>
      <t>1. Exportaciones no minero-energéticas de Colombia</t>
    </r>
    <r>
      <rPr>
        <b/>
        <sz val="12"/>
        <rFont val="Nunito Sans 10pt"/>
      </rPr>
      <t xml:space="preserve"> (mes de cada año)</t>
    </r>
  </si>
  <si>
    <r>
      <t xml:space="preserve">2. Exportaciones no minero-energéticas de Colombia </t>
    </r>
    <r>
      <rPr>
        <b/>
        <sz val="12"/>
        <rFont val="Nunito Sans 10pt"/>
      </rPr>
      <t>(año completo y período)</t>
    </r>
  </si>
  <si>
    <t xml:space="preserve">        Variación %</t>
  </si>
  <si>
    <t xml:space="preserve">            Grupos</t>
  </si>
  <si>
    <t xml:space="preserve">                Grupos</t>
  </si>
  <si>
    <t>Departamento de origen</t>
  </si>
  <si>
    <t xml:space="preserve">          miles de dólares FOB</t>
  </si>
  <si>
    <t xml:space="preserve">  miles de dólares FOB</t>
  </si>
  <si>
    <t>(año completo y período)</t>
  </si>
  <si>
    <t>(período)</t>
  </si>
  <si>
    <t xml:space="preserve">                                                         Fuente: DIAN. Cálculos OEE-MinCIT</t>
  </si>
  <si>
    <t>Mes</t>
  </si>
  <si>
    <t>Agroindustriales</t>
  </si>
  <si>
    <t>Total no minero-energéticos</t>
  </si>
  <si>
    <t xml:space="preserve">                                           Fuente: DIAN. Cálculos OEE-MinCIT</t>
  </si>
  <si>
    <t>* variación año completo</t>
  </si>
  <si>
    <t xml:space="preserve">   Año completo*</t>
  </si>
  <si>
    <t>Variación %</t>
  </si>
  <si>
    <t>INDUSTRIAS ALIADAS   S.A.S</t>
  </si>
  <si>
    <t xml:space="preserve"> 20.Exportaciones colombianas no minero energéticas por países de destino
</t>
  </si>
  <si>
    <t>Página 11</t>
  </si>
  <si>
    <t>País</t>
  </si>
  <si>
    <t>*2025</t>
  </si>
  <si>
    <t>Exportaciones no minero-energéticas</t>
  </si>
  <si>
    <t>ZFPE PUERTO MAMONAL SOCIEDAD PORTUARIA</t>
  </si>
  <si>
    <t>Página 1</t>
  </si>
  <si>
    <t>Página 2</t>
  </si>
  <si>
    <t>Página 3</t>
  </si>
  <si>
    <t>Página 4</t>
  </si>
  <si>
    <t>Página 5</t>
  </si>
  <si>
    <t>Página 6</t>
  </si>
  <si>
    <t>Página 7</t>
  </si>
  <si>
    <t>Página 8</t>
  </si>
  <si>
    <t>Página 9</t>
  </si>
  <si>
    <t>Página 10</t>
  </si>
  <si>
    <r>
      <t xml:space="preserve">3. Principales exportaciones no minero-energéticas </t>
    </r>
    <r>
      <rPr>
        <b/>
        <sz val="12"/>
        <rFont val="Nunito Sans 10pt"/>
      </rPr>
      <t>(año completo y período)</t>
    </r>
  </si>
  <si>
    <r>
      <t>4. Principales exportaciones agropecuarias</t>
    </r>
    <r>
      <rPr>
        <b/>
        <sz val="12"/>
        <rFont val="Nunito Sans 10pt"/>
      </rPr>
      <t xml:space="preserve"> (año completo y período)</t>
    </r>
  </si>
  <si>
    <r>
      <t xml:space="preserve">5. Principales exportaciones agroindustriales </t>
    </r>
    <r>
      <rPr>
        <b/>
        <sz val="12"/>
        <rFont val="Nunito Sans 10pt"/>
      </rPr>
      <t>(año completo y período)</t>
    </r>
  </si>
  <si>
    <r>
      <t>6. Principales exportaciones industriales</t>
    </r>
    <r>
      <rPr>
        <b/>
        <sz val="12"/>
        <rFont val="Nunito Sans 10pt"/>
      </rPr>
      <t xml:space="preserve"> (año completo y período)</t>
    </r>
  </si>
  <si>
    <t>7. Principales destinos de las exportaciones no minero-energéticas</t>
  </si>
  <si>
    <t>8. Principales destinos de las exportaciones agropecuarias</t>
  </si>
  <si>
    <t>9. Principales destinos de las exportaciones agroindustriales</t>
  </si>
  <si>
    <t xml:space="preserve">10. Principales destinos de las exportaciones industriales </t>
  </si>
  <si>
    <t xml:space="preserve">11. Principales departamentos de origen de exportaciones no minero-energéticas </t>
  </si>
  <si>
    <t>12. Principales departamentos de origen de las exportaciones agropecuarias</t>
  </si>
  <si>
    <t>13. Principales departamentos de origen de exportaciones agroindustriales</t>
  </si>
  <si>
    <t>14. Principales departamentos de origen de las exportaciones industriales</t>
  </si>
  <si>
    <t>15. Principales empresas exportadoras de productos no minero-energéticos</t>
  </si>
  <si>
    <t>16. Principales empresas exportadoras de productos agropecuarios</t>
  </si>
  <si>
    <t>17. Principales empresas exportadoras de productos agroindustriales</t>
  </si>
  <si>
    <t>18. Principales empresas exportadoras de productos industriales</t>
  </si>
  <si>
    <t>19. Serie histórica, en miles de dólares FOB</t>
  </si>
  <si>
    <t>Sección: Exportaciones colombianas no minero energéticas</t>
  </si>
  <si>
    <t xml:space="preserve">            Sección: Exportaciones colombianas no minero energéticas</t>
  </si>
  <si>
    <t xml:space="preserve">                              Sección: Exportaciones colombianas no minero energéticas</t>
  </si>
  <si>
    <t xml:space="preserve">              Sección: Exportaciones colombianas no minero energéticas</t>
  </si>
  <si>
    <t>C.I.TECNICAS BALTIME DE COLOMBIA S.A.</t>
  </si>
  <si>
    <t>C I ENERGIA SOLAR S A E S WINDOWS</t>
  </si>
  <si>
    <t>UNIPHOS COLOMBIA PLANT LIMITED</t>
  </si>
  <si>
    <t>RIOPAILA CASTILLA S.A.</t>
  </si>
  <si>
    <t>OUTSPAN COLOMBIA S.A.S. C I</t>
  </si>
  <si>
    <t>COMERCIALIZADORA INTERNACIONAL SUNSHINE BOUQUET COLOMBIA LTD</t>
  </si>
  <si>
    <t>CARCAFE LTDA C.I.</t>
  </si>
  <si>
    <t>RAFAEL ESPINOSA HERMANOS &amp; CIA SCA SUCESORES</t>
  </si>
  <si>
    <t>SOCIEDAD COMERCIALIZADORA INTERNACIONAL COMPANIA CAFETERA AG</t>
  </si>
  <si>
    <t>LOUIS DREYFUS COMMODITIES COLOMBIA LTDA.</t>
  </si>
  <si>
    <t>POLIPROPILENO DEL CARIBE S.A.</t>
  </si>
  <si>
    <t>THE ELITE FLOWER SAS CI</t>
  </si>
  <si>
    <t>SKN CARIBECAFE LTDA</t>
  </si>
  <si>
    <t>COMPAÑIA CAFETERA LA MESETA S.A.</t>
  </si>
  <si>
    <t>COMPANIA NACIONAL DE CHOCOLATES S.A.S</t>
  </si>
  <si>
    <t>SUCESORES DE JOSE JESUS RESTREPO Y CIA S. A. CASA LUKER S. A</t>
  </si>
  <si>
    <t>GOLDEN AGRI-RESOURCES COLOMBIA SAS</t>
  </si>
  <si>
    <t>SOCIEDAD DE COMERCIALIZACION INTERNACIONAL MIRA LTDA</t>
  </si>
  <si>
    <t>BEL STAR S A</t>
  </si>
  <si>
    <t>CABLES DE ENERGIA Y DE TELECOMUNICACIONES S A</t>
  </si>
  <si>
    <t>2025/2024*</t>
  </si>
  <si>
    <t>2026/2025</t>
  </si>
  <si>
    <t>2026</t>
  </si>
  <si>
    <t>*2026</t>
  </si>
  <si>
    <t>COMERCIALIZADORA INTERNACIONAL AGROGREENLAND S.A.S.</t>
  </si>
  <si>
    <t>INGENIO DEL CAUCA S.A.</t>
  </si>
  <si>
    <t>JETSMART AIRLINES S.A.S.</t>
  </si>
  <si>
    <t>COLGATE PALMOLIVE COMPANIA</t>
  </si>
  <si>
    <t>COLOMBINA S.A.</t>
  </si>
  <si>
    <t>C.I. SUPER S.A.S.</t>
  </si>
  <si>
    <t>SOCIEDAD DE FABRICACION DE AUTOMOTORES S A SOFASA S A</t>
  </si>
  <si>
    <t>C.I. METALES LA UNION S.A.S.</t>
  </si>
  <si>
    <t>COLOMBIANA KIMBERLY COLPAPEL S.A.</t>
  </si>
  <si>
    <t>JOHNSON &amp; JOHNSON DE COLOMBIA S.A.</t>
  </si>
  <si>
    <t>ISLAS MARIANAS DE NORTE</t>
  </si>
  <si>
    <t xml:space="preserve">ZFPE  SOCIEDAD PORTUARIA REGIONAL DE SANTA MARTA </t>
  </si>
  <si>
    <t>C.I. FLORES IPANEMA LIMITADA</t>
  </si>
  <si>
    <t>CARGILL DE COLOMBIA  LTDA</t>
  </si>
  <si>
    <t>NESTLE DE COLOMBIA SA</t>
  </si>
  <si>
    <t>SYNGENTA S.A.</t>
  </si>
  <si>
    <t>TUBOS DEL CARIBE LTDA</t>
  </si>
  <si>
    <t>ZFP ZOFRANDINA.</t>
  </si>
  <si>
    <t>TUNICIA.</t>
  </si>
  <si>
    <t>REPÚBLICA CENTROAFRICANA.</t>
  </si>
  <si>
    <t>LESOTHO.</t>
  </si>
  <si>
    <t>Z.F CENTRAL CASANARE SAS</t>
  </si>
  <si>
    <t>Z.F.PERM.CONJUNTO INDUSTRIAL PARQUE SUR</t>
  </si>
  <si>
    <t>Z.F.P E ARGOS</t>
  </si>
  <si>
    <t>Z.F SOCIEDAD PORTUARIA MARDIQUE S.A.</t>
  </si>
  <si>
    <t>Z.F. DE PALERMO ATLÁNTICO</t>
  </si>
  <si>
    <t xml:space="preserve">                   Año completo 2023 - 2025 y acumulado enero - abril 2025 - 2026*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</si>
</sst>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€_-;\-* #,##0.00\ _€_-;_-* &quot;-&quot;??\ _€_-;_-@_-"/>
    <numFmt numFmtId="165" formatCode="_(* #,##0.00_);_(* \(#,##0.00\);_(* &quot;-&quot;??_);_(@_)"/>
    <numFmt numFmtId="166" formatCode="_ * #,##0_ ;_ * \-#,##0_ ;_ * &quot;-&quot;_ ;_ @_ "/>
    <numFmt numFmtId="167" formatCode="_ * #,##0.00_ ;_ * \-#,##0.00_ ;_ * &quot;-&quot;??_ ;_ @_ "/>
    <numFmt numFmtId="168" formatCode="_ * #,##0_ ;_ * \-#,##0_ ;_ * &quot;-&quot;??_ ;_ @_ "/>
    <numFmt numFmtId="169" formatCode="_ [$€-2]\ * #,##0.00_ ;_ [$€-2]\ * \-#,##0.00_ ;_ [$€-2]\ * &quot;-&quot;??_ "/>
    <numFmt numFmtId="170" formatCode="_(* #,##0_);_(* \(#,##0\);_(* &quot;-&quot;??_);_(@_)"/>
    <numFmt numFmtId="171" formatCode="0.0"/>
    <numFmt numFmtId="172" formatCode="#,##0.0_ ;[Red]\-#,##0.0\ "/>
    <numFmt numFmtId="173" formatCode="0.0%"/>
    <numFmt numFmtId="174" formatCode="_(* #,##0.0_);_(* \(#,##0.0\);_(* &quot;-&quot;??_);_(@_)"/>
    <numFmt numFmtId="175" formatCode="#,##0.0"/>
    <numFmt numFmtId="176" formatCode="0.0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22"/>
      <name val="Arial"/>
      <family val="2"/>
    </font>
    <font>
      <sz val="11"/>
      <color indexed="8"/>
      <name val="Calibri"/>
      <family val="2"/>
    </font>
    <font>
      <b/>
      <sz val="10"/>
      <color indexed="22"/>
      <name val="Arial"/>
      <family val="2"/>
    </font>
    <font>
      <sz val="10"/>
      <color indexed="46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Nunito Sans 10pt"/>
    </font>
    <font>
      <b/>
      <sz val="12"/>
      <color rgb="FF962D46"/>
      <name val="Nunito Sans 10pt"/>
    </font>
    <font>
      <b/>
      <sz val="9"/>
      <name val="Nunito Sans 10pt"/>
    </font>
    <font>
      <sz val="9"/>
      <color theme="1"/>
      <name val="Nunito Sans 10pt"/>
    </font>
    <font>
      <b/>
      <sz val="10"/>
      <color rgb="FF962D46"/>
      <name val="Nunito Sans 10pt"/>
    </font>
    <font>
      <sz val="10"/>
      <color theme="1"/>
      <name val="Nunito Sans 10pt"/>
    </font>
    <font>
      <sz val="10"/>
      <name val="Nunito Sans 10pt"/>
    </font>
    <font>
      <b/>
      <sz val="13"/>
      <color rgb="FF962D46"/>
      <name val="Nunito Sans 10pt"/>
    </font>
    <font>
      <sz val="13"/>
      <name val="Nunito Sans 10pt"/>
    </font>
    <font>
      <b/>
      <sz val="10"/>
      <color theme="1"/>
      <name val="Nunito Sans 10pt"/>
    </font>
    <font>
      <sz val="8"/>
      <color theme="1"/>
      <name val="Nunito Sans 10pt"/>
    </font>
    <font>
      <b/>
      <sz val="10"/>
      <color theme="0"/>
      <name val="Nunito Sans 10pt"/>
    </font>
    <font>
      <b/>
      <sz val="9"/>
      <color theme="1"/>
      <name val="Nunito Sans 10pt"/>
    </font>
    <font>
      <b/>
      <sz val="12"/>
      <color theme="1"/>
      <name val="Nunito Sans 10pt"/>
    </font>
    <font>
      <b/>
      <sz val="11"/>
      <color rgb="FF962D46"/>
      <name val="Nunito Sans 10pt"/>
    </font>
    <font>
      <b/>
      <sz val="12"/>
      <name val="Nunito Sans 10pt"/>
    </font>
    <font>
      <b/>
      <sz val="9"/>
      <color theme="0"/>
      <name val="Nunito Sans 10pt"/>
    </font>
    <font>
      <sz val="9"/>
      <color theme="0"/>
      <name val="Nunito Sans 10pt"/>
    </font>
    <font>
      <sz val="9"/>
      <name val="Nunito Sans 10pt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b/>
      <sz val="9"/>
      <color rgb="FF962D46"/>
      <name val="Nunito Sans 10pt"/>
    </font>
    <font>
      <b/>
      <sz val="8"/>
      <name val="Nunito Sans 10pt"/>
    </font>
    <font>
      <b/>
      <sz val="5"/>
      <name val="Arial"/>
      <family val="2"/>
    </font>
    <font>
      <b/>
      <i/>
      <sz val="10"/>
      <name val="Nunito Sans 10pt"/>
    </font>
    <font>
      <b/>
      <sz val="8"/>
      <name val="Arial"/>
      <family val="2"/>
    </font>
    <font>
      <sz val="8"/>
      <name val="Nunito Sans 10pt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CC"/>
      </patternFill>
    </fill>
    <fill>
      <patternFill patternType="solid">
        <fgColor rgb="FF962D4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6">
    <xf numFmtId="0" fontId="0" fillId="0" borderId="0"/>
    <xf numFmtId="2" fontId="4" fillId="2" borderId="0"/>
    <xf numFmtId="169" fontId="2" fillId="0" borderId="0" applyFont="0" applyFill="0" applyBorder="0" applyAlignment="0" applyProtection="0"/>
    <xf numFmtId="0" fontId="3" fillId="3" borderId="1"/>
    <xf numFmtId="0" fontId="3" fillId="4" borderId="1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8" fillId="6" borderId="6" applyNumberFormat="0" applyFon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7" fillId="5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19" applyFont="1"/>
    <xf numFmtId="168" fontId="2" fillId="0" borderId="0" xfId="9" applyNumberFormat="1" applyFont="1" applyFill="1"/>
    <xf numFmtId="170" fontId="2" fillId="0" borderId="0" xfId="19" applyNumberFormat="1" applyFont="1"/>
    <xf numFmtId="164" fontId="2" fillId="0" borderId="0" xfId="19" applyNumberFormat="1" applyFont="1"/>
    <xf numFmtId="0" fontId="9" fillId="0" borderId="0" xfId="19" applyFont="1"/>
    <xf numFmtId="173" fontId="9" fillId="0" borderId="0" xfId="27" applyNumberFormat="1" applyFont="1" applyFill="1"/>
    <xf numFmtId="0" fontId="14" fillId="0" borderId="0" xfId="0" applyFont="1" applyAlignment="1" applyProtection="1">
      <alignment horizontal="center" vertical="center"/>
      <protection locked="0"/>
    </xf>
    <xf numFmtId="0" fontId="10" fillId="0" borderId="0" xfId="19" applyFont="1" applyAlignment="1">
      <alignment horizontal="center"/>
    </xf>
    <xf numFmtId="0" fontId="16" fillId="0" borderId="0" xfId="19" applyFont="1"/>
    <xf numFmtId="168" fontId="16" fillId="0" borderId="0" xfId="9" applyNumberFormat="1" applyFont="1" applyFill="1"/>
    <xf numFmtId="3" fontId="12" fillId="0" borderId="0" xfId="19" applyNumberFormat="1" applyFont="1" applyAlignment="1">
      <alignment horizontal="left"/>
    </xf>
    <xf numFmtId="0" fontId="18" fillId="0" borderId="0" xfId="19" applyFont="1"/>
    <xf numFmtId="168" fontId="19" fillId="0" borderId="0" xfId="11" applyNumberFormat="1" applyFont="1" applyFill="1" applyBorder="1"/>
    <xf numFmtId="172" fontId="19" fillId="0" borderId="0" xfId="9" applyNumberFormat="1" applyFont="1" applyFill="1" applyBorder="1"/>
    <xf numFmtId="168" fontId="15" fillId="0" borderId="0" xfId="11" applyNumberFormat="1" applyFont="1" applyFill="1" applyBorder="1"/>
    <xf numFmtId="172" fontId="15" fillId="0" borderId="0" xfId="9" applyNumberFormat="1" applyFont="1" applyFill="1" applyBorder="1"/>
    <xf numFmtId="168" fontId="15" fillId="0" borderId="7" xfId="11" applyNumberFormat="1" applyFont="1" applyFill="1" applyBorder="1"/>
    <xf numFmtId="172" fontId="15" fillId="0" borderId="7" xfId="9" applyNumberFormat="1" applyFont="1" applyFill="1" applyBorder="1"/>
    <xf numFmtId="0" fontId="20" fillId="0" borderId="0" xfId="19" applyFont="1"/>
    <xf numFmtId="0" fontId="15" fillId="0" borderId="0" xfId="19" applyFont="1"/>
    <xf numFmtId="171" fontId="15" fillId="0" borderId="0" xfId="19" applyNumberFormat="1" applyFont="1"/>
    <xf numFmtId="168" fontId="19" fillId="0" borderId="7" xfId="11" applyNumberFormat="1" applyFont="1" applyFill="1" applyBorder="1"/>
    <xf numFmtId="172" fontId="19" fillId="0" borderId="7" xfId="9" applyNumberFormat="1" applyFont="1" applyFill="1" applyBorder="1"/>
    <xf numFmtId="168" fontId="19" fillId="0" borderId="9" xfId="11" applyNumberFormat="1" applyFont="1" applyFill="1" applyBorder="1"/>
    <xf numFmtId="168" fontId="15" fillId="0" borderId="3" xfId="11" applyNumberFormat="1" applyFont="1" applyFill="1" applyBorder="1"/>
    <xf numFmtId="168" fontId="15" fillId="0" borderId="9" xfId="11" applyNumberFormat="1" applyFont="1" applyFill="1" applyBorder="1"/>
    <xf numFmtId="168" fontId="19" fillId="0" borderId="10" xfId="11" applyNumberFormat="1" applyFont="1" applyFill="1" applyBorder="1"/>
    <xf numFmtId="172" fontId="19" fillId="0" borderId="10" xfId="9" applyNumberFormat="1" applyFont="1" applyFill="1" applyBorder="1"/>
    <xf numFmtId="168" fontId="19" fillId="0" borderId="4" xfId="11" applyNumberFormat="1" applyFont="1" applyFill="1" applyBorder="1"/>
    <xf numFmtId="168" fontId="19" fillId="0" borderId="12" xfId="11" applyNumberFormat="1" applyFont="1" applyFill="1" applyBorder="1"/>
    <xf numFmtId="168" fontId="19" fillId="0" borderId="3" xfId="11" applyNumberFormat="1" applyFont="1" applyFill="1" applyBorder="1"/>
    <xf numFmtId="168" fontId="19" fillId="0" borderId="11" xfId="11" applyNumberFormat="1" applyFont="1" applyFill="1" applyBorder="1"/>
    <xf numFmtId="0" fontId="21" fillId="7" borderId="15" xfId="20" applyFont="1" applyFill="1" applyBorder="1" applyAlignment="1">
      <alignment horizontal="center"/>
    </xf>
    <xf numFmtId="0" fontId="15" fillId="0" borderId="2" xfId="20" applyFont="1" applyBorder="1"/>
    <xf numFmtId="0" fontId="19" fillId="0" borderId="13" xfId="20" applyFont="1" applyBorder="1"/>
    <xf numFmtId="0" fontId="19" fillId="0" borderId="8" xfId="20" applyFont="1" applyBorder="1"/>
    <xf numFmtId="0" fontId="19" fillId="0" borderId="18" xfId="20" applyFont="1" applyBorder="1"/>
    <xf numFmtId="0" fontId="19" fillId="0" borderId="3" xfId="20" applyFont="1" applyBorder="1"/>
    <xf numFmtId="0" fontId="19" fillId="0" borderId="16" xfId="20" applyFont="1" applyBorder="1"/>
    <xf numFmtId="0" fontId="19" fillId="0" borderId="11" xfId="20" applyFont="1" applyBorder="1"/>
    <xf numFmtId="170" fontId="13" fillId="0" borderId="2" xfId="9" applyNumberFormat="1" applyFont="1" applyBorder="1" applyAlignment="1">
      <alignment horizontal="left"/>
    </xf>
    <xf numFmtId="170" fontId="22" fillId="0" borderId="14" xfId="20" applyNumberFormat="1" applyFont="1" applyBorder="1"/>
    <xf numFmtId="173" fontId="22" fillId="0" borderId="2" xfId="28" applyNumberFormat="1" applyFont="1" applyBorder="1"/>
    <xf numFmtId="170" fontId="22" fillId="0" borderId="17" xfId="9" applyNumberFormat="1" applyFont="1" applyBorder="1"/>
    <xf numFmtId="0" fontId="21" fillId="7" borderId="14" xfId="20" applyFont="1" applyFill="1" applyBorder="1" applyAlignment="1">
      <alignment horizontal="center" vertical="center"/>
    </xf>
    <xf numFmtId="0" fontId="21" fillId="7" borderId="17" xfId="20" applyFont="1" applyFill="1" applyBorder="1" applyAlignment="1">
      <alignment horizontal="center" vertical="center"/>
    </xf>
    <xf numFmtId="172" fontId="22" fillId="0" borderId="3" xfId="5" applyNumberFormat="1" applyFont="1" applyBorder="1" applyAlignment="1">
      <alignment horizontal="center"/>
    </xf>
    <xf numFmtId="172" fontId="22" fillId="0" borderId="11" xfId="5" applyNumberFormat="1" applyFont="1" applyBorder="1" applyAlignment="1">
      <alignment horizontal="center"/>
    </xf>
    <xf numFmtId="172" fontId="13" fillId="0" borderId="2" xfId="5" applyNumberFormat="1" applyFont="1" applyBorder="1" applyAlignment="1">
      <alignment horizontal="center"/>
    </xf>
    <xf numFmtId="172" fontId="22" fillId="0" borderId="14" xfId="5" applyNumberFormat="1" applyFont="1" applyBorder="1" applyAlignment="1">
      <alignment horizontal="center"/>
    </xf>
    <xf numFmtId="0" fontId="17" fillId="0" borderId="0" xfId="0" applyFont="1" applyAlignment="1" applyProtection="1">
      <alignment vertical="center"/>
      <protection locked="0"/>
    </xf>
    <xf numFmtId="0" fontId="10" fillId="0" borderId="0" xfId="19" applyFont="1"/>
    <xf numFmtId="0" fontId="11" fillId="0" borderId="0" xfId="19" applyFont="1"/>
    <xf numFmtId="0" fontId="24" fillId="0" borderId="0" xfId="0" applyFont="1" applyAlignment="1" applyProtection="1">
      <alignment horizontal="center" vertical="center"/>
      <protection locked="0"/>
    </xf>
    <xf numFmtId="0" fontId="10" fillId="0" borderId="0" xfId="19" applyFont="1" applyAlignment="1">
      <alignment horizontal="right"/>
    </xf>
    <xf numFmtId="0" fontId="11" fillId="0" borderId="0" xfId="19" applyFont="1" applyAlignment="1">
      <alignment horizontal="left"/>
    </xf>
    <xf numFmtId="0" fontId="23" fillId="0" borderId="0" xfId="0" applyFont="1" applyAlignment="1" applyProtection="1">
      <alignment horizontal="left" vertical="center"/>
      <protection locked="0"/>
    </xf>
    <xf numFmtId="0" fontId="21" fillId="7" borderId="19" xfId="20" applyFont="1" applyFill="1" applyBorder="1"/>
    <xf numFmtId="0" fontId="21" fillId="7" borderId="20" xfId="20" applyFont="1" applyFill="1" applyBorder="1"/>
    <xf numFmtId="0" fontId="21" fillId="7" borderId="15" xfId="20" applyFont="1" applyFill="1" applyBorder="1" applyAlignment="1">
      <alignment vertical="center"/>
    </xf>
    <xf numFmtId="17" fontId="21" fillId="7" borderId="14" xfId="22" applyNumberFormat="1" applyFont="1" applyFill="1" applyBorder="1" applyAlignment="1">
      <alignment vertical="center" wrapText="1"/>
    </xf>
    <xf numFmtId="17" fontId="21" fillId="7" borderId="2" xfId="22" applyNumberFormat="1" applyFont="1" applyFill="1" applyBorder="1" applyAlignment="1">
      <alignment vertical="center" wrapText="1"/>
    </xf>
    <xf numFmtId="17" fontId="21" fillId="7" borderId="2" xfId="22" applyNumberFormat="1" applyFont="1" applyFill="1" applyBorder="1" applyAlignment="1">
      <alignment horizontal="center" vertical="center" wrapText="1"/>
    </xf>
    <xf numFmtId="17" fontId="21" fillId="7" borderId="17" xfId="22" applyNumberFormat="1" applyFont="1" applyFill="1" applyBorder="1" applyAlignment="1">
      <alignment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11" fillId="0" borderId="0" xfId="19" applyFont="1" applyAlignment="1">
      <alignment vertical="center"/>
    </xf>
    <xf numFmtId="0" fontId="21" fillId="7" borderId="14" xfId="20" applyFont="1" applyFill="1" applyBorder="1" applyAlignment="1">
      <alignment vertical="center"/>
    </xf>
    <xf numFmtId="0" fontId="21" fillId="7" borderId="17" xfId="20" applyFont="1" applyFill="1" applyBorder="1" applyAlignment="1">
      <alignment vertical="center"/>
    </xf>
    <xf numFmtId="0" fontId="25" fillId="0" borderId="0" xfId="19" applyFont="1"/>
    <xf numFmtId="0" fontId="24" fillId="0" borderId="0" xfId="0" applyFont="1" applyAlignment="1" applyProtection="1">
      <alignment horizontal="center" vertical="top"/>
      <protection locked="0"/>
    </xf>
    <xf numFmtId="0" fontId="9" fillId="0" borderId="18" xfId="19" applyFont="1" applyBorder="1"/>
    <xf numFmtId="172" fontId="26" fillId="0" borderId="11" xfId="5" applyNumberFormat="1" applyFont="1" applyFill="1" applyBorder="1" applyAlignment="1">
      <alignment horizontal="center"/>
    </xf>
    <xf numFmtId="0" fontId="27" fillId="0" borderId="0" xfId="0" applyFont="1"/>
    <xf numFmtId="172" fontId="27" fillId="0" borderId="0" xfId="5" applyNumberFormat="1" applyFont="1" applyFill="1" applyAlignment="1">
      <alignment horizontal="center"/>
    </xf>
    <xf numFmtId="174" fontId="27" fillId="0" borderId="0" xfId="5" applyNumberFormat="1" applyFont="1" applyFill="1" applyAlignment="1">
      <alignment horizontal="center"/>
    </xf>
    <xf numFmtId="175" fontId="27" fillId="0" borderId="0" xfId="5" applyNumberFormat="1" applyFont="1" applyFill="1" applyAlignment="1">
      <alignment horizontal="center"/>
    </xf>
    <xf numFmtId="0" fontId="21" fillId="7" borderId="19" xfId="20" applyFont="1" applyFill="1" applyBorder="1" applyAlignment="1">
      <alignment horizontal="center" vertical="center"/>
    </xf>
    <xf numFmtId="0" fontId="21" fillId="7" borderId="19" xfId="20" applyFont="1" applyFill="1" applyBorder="1" applyAlignment="1">
      <alignment horizontal="center" vertical="center" wrapText="1"/>
    </xf>
    <xf numFmtId="0" fontId="16" fillId="0" borderId="0" xfId="19" applyFont="1" applyAlignment="1">
      <alignment vertical="center"/>
    </xf>
    <xf numFmtId="0" fontId="2" fillId="0" borderId="0" xfId="19" applyFont="1" applyAlignment="1">
      <alignment vertical="center"/>
    </xf>
    <xf numFmtId="17" fontId="13" fillId="0" borderId="0" xfId="0" applyNumberFormat="1" applyFont="1" applyAlignment="1">
      <alignment horizontal="left"/>
    </xf>
    <xf numFmtId="3" fontId="28" fillId="0" borderId="0" xfId="5" applyNumberFormat="1" applyFont="1" applyAlignment="1">
      <alignment horizontal="center" vertical="center"/>
    </xf>
    <xf numFmtId="3" fontId="13" fillId="0" borderId="0" xfId="5" applyNumberFormat="1" applyFont="1"/>
    <xf numFmtId="49" fontId="21" fillId="7" borderId="15" xfId="20" applyNumberFormat="1" applyFont="1" applyFill="1" applyBorder="1" applyAlignment="1">
      <alignment horizontal="center"/>
    </xf>
    <xf numFmtId="0" fontId="21" fillId="7" borderId="5" xfId="20" applyFont="1" applyFill="1" applyBorder="1"/>
    <xf numFmtId="0" fontId="21" fillId="7" borderId="21" xfId="20" applyFont="1" applyFill="1" applyBorder="1" applyAlignment="1">
      <alignment vertical="center"/>
    </xf>
    <xf numFmtId="0" fontId="21" fillId="7" borderId="0" xfId="20" applyFont="1" applyFill="1" applyAlignment="1">
      <alignment vertical="center"/>
    </xf>
    <xf numFmtId="168" fontId="2" fillId="0" borderId="0" xfId="19" applyNumberFormat="1" applyFont="1"/>
    <xf numFmtId="176" fontId="9" fillId="0" borderId="0" xfId="19" applyNumberFormat="1" applyFont="1"/>
    <xf numFmtId="176" fontId="0" fillId="0" borderId="0" xfId="0" applyNumberFormat="1"/>
    <xf numFmtId="176" fontId="9" fillId="0" borderId="0" xfId="5" applyNumberFormat="1" applyFont="1"/>
    <xf numFmtId="176" fontId="0" fillId="0" borderId="0" xfId="5" applyNumberFormat="1" applyFont="1"/>
    <xf numFmtId="0" fontId="30" fillId="0" borderId="0" xfId="19" applyFont="1" applyAlignment="1">
      <alignment horizontal="center" wrapText="1"/>
    </xf>
    <xf numFmtId="0" fontId="30" fillId="0" borderId="0" xfId="19" applyFont="1" applyAlignment="1">
      <alignment wrapText="1"/>
    </xf>
    <xf numFmtId="0" fontId="1" fillId="0" borderId="0" xfId="19" applyAlignment="1">
      <alignment wrapText="1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31" fillId="0" borderId="0" xfId="19" applyFont="1" applyAlignment="1">
      <alignment horizontal="center" wrapText="1"/>
    </xf>
    <xf numFmtId="0" fontId="10" fillId="0" borderId="0" xfId="19" applyFont="1" applyAlignment="1">
      <alignment horizontal="center" wrapText="1"/>
    </xf>
    <xf numFmtId="0" fontId="12" fillId="0" borderId="0" xfId="19" applyFont="1" applyAlignment="1">
      <alignment horizontal="center" wrapText="1"/>
    </xf>
    <xf numFmtId="0" fontId="32" fillId="0" borderId="0" xfId="0" applyFont="1" applyAlignment="1" applyProtection="1">
      <alignment horizontal="center" vertical="center"/>
      <protection locked="0"/>
    </xf>
    <xf numFmtId="3" fontId="33" fillId="0" borderId="0" xfId="19" applyNumberFormat="1" applyFont="1" applyAlignment="1">
      <alignment horizontal="left"/>
    </xf>
    <xf numFmtId="3" fontId="33" fillId="0" borderId="0" xfId="34" applyNumberFormat="1" applyFont="1" applyFill="1" applyBorder="1" applyAlignment="1">
      <alignment horizontal="centerContinuous"/>
    </xf>
    <xf numFmtId="3" fontId="33" fillId="0" borderId="0" xfId="34" applyNumberFormat="1" applyFont="1" applyFill="1" applyBorder="1" applyAlignment="1">
      <alignment horizontal="center"/>
    </xf>
    <xf numFmtId="3" fontId="34" fillId="0" borderId="0" xfId="19" applyNumberFormat="1" applyFont="1" applyAlignment="1">
      <alignment horizontal="right"/>
    </xf>
    <xf numFmtId="0" fontId="1" fillId="0" borderId="0" xfId="19"/>
    <xf numFmtId="1" fontId="36" fillId="0" borderId="0" xfId="19" applyNumberFormat="1" applyFont="1" applyAlignment="1">
      <alignment horizontal="right"/>
    </xf>
    <xf numFmtId="3" fontId="36" fillId="0" borderId="0" xfId="19" applyNumberFormat="1" applyFont="1"/>
    <xf numFmtId="4" fontId="12" fillId="0" borderId="22" xfId="19" applyNumberFormat="1" applyFont="1" applyBorder="1"/>
    <xf numFmtId="170" fontId="12" fillId="0" borderId="22" xfId="5" applyNumberFormat="1" applyFont="1" applyFill="1" applyBorder="1"/>
    <xf numFmtId="3" fontId="3" fillId="0" borderId="0" xfId="19" applyNumberFormat="1" applyFont="1"/>
    <xf numFmtId="168" fontId="3" fillId="0" borderId="0" xfId="35" applyNumberFormat="1" applyFont="1"/>
    <xf numFmtId="170" fontId="37" fillId="0" borderId="0" xfId="5" applyNumberFormat="1" applyFont="1" applyFill="1" applyBorder="1"/>
    <xf numFmtId="3" fontId="3" fillId="0" borderId="3" xfId="19" applyNumberFormat="1" applyFont="1" applyBorder="1"/>
    <xf numFmtId="168" fontId="3" fillId="0" borderId="2" xfId="35" applyNumberFormat="1" applyFont="1" applyBorder="1"/>
    <xf numFmtId="0" fontId="1" fillId="0" borderId="2" xfId="19" applyBorder="1"/>
    <xf numFmtId="0" fontId="29" fillId="0" borderId="3" xfId="0" applyFont="1" applyBorder="1"/>
    <xf numFmtId="0" fontId="0" fillId="0" borderId="2" xfId="0" applyBorder="1"/>
    <xf numFmtId="170" fontId="3" fillId="0" borderId="0" xfId="5" applyNumberFormat="1" applyFont="1" applyFill="1" applyBorder="1"/>
    <xf numFmtId="0" fontId="29" fillId="0" borderId="0" xfId="0" applyFont="1"/>
    <xf numFmtId="168" fontId="19" fillId="0" borderId="23" xfId="11" applyNumberFormat="1" applyFont="1" applyFill="1" applyBorder="1"/>
    <xf numFmtId="168" fontId="19" fillId="0" borderId="24" xfId="11" applyNumberFormat="1" applyFont="1" applyFill="1" applyBorder="1"/>
    <xf numFmtId="168" fontId="19" fillId="0" borderId="2" xfId="11" applyNumberFormat="1" applyFont="1" applyFill="1" applyBorder="1"/>
    <xf numFmtId="168" fontId="19" fillId="0" borderId="17" xfId="11" applyNumberFormat="1" applyFont="1" applyFill="1" applyBorder="1"/>
    <xf numFmtId="168" fontId="15" fillId="0" borderId="2" xfId="11" applyNumberFormat="1" applyFont="1" applyFill="1" applyBorder="1"/>
    <xf numFmtId="168" fontId="15" fillId="0" borderId="25" xfId="11" applyNumberFormat="1" applyFont="1" applyFill="1" applyBorder="1"/>
    <xf numFmtId="168" fontId="19" fillId="0" borderId="26" xfId="11" applyNumberFormat="1" applyFont="1" applyFill="1" applyBorder="1"/>
    <xf numFmtId="172" fontId="19" fillId="0" borderId="23" xfId="9" applyNumberFormat="1" applyFont="1" applyFill="1" applyBorder="1"/>
    <xf numFmtId="172" fontId="19" fillId="0" borderId="24" xfId="9" applyNumberFormat="1" applyFont="1" applyFill="1" applyBorder="1"/>
    <xf numFmtId="172" fontId="19" fillId="0" borderId="2" xfId="9" applyNumberFormat="1" applyFont="1" applyFill="1" applyBorder="1"/>
    <xf numFmtId="172" fontId="15" fillId="0" borderId="2" xfId="9" applyNumberFormat="1" applyFont="1" applyFill="1" applyBorder="1"/>
    <xf numFmtId="172" fontId="15" fillId="0" borderId="25" xfId="9" applyNumberFormat="1" applyFont="1" applyFill="1" applyBorder="1"/>
    <xf numFmtId="172" fontId="19" fillId="0" borderId="17" xfId="11" applyNumberFormat="1" applyFont="1" applyFill="1" applyBorder="1"/>
    <xf numFmtId="172" fontId="19" fillId="0" borderId="4" xfId="11" applyNumberFormat="1" applyFont="1" applyFill="1" applyBorder="1"/>
    <xf numFmtId="173" fontId="22" fillId="0" borderId="2" xfId="5" applyNumberFormat="1" applyFont="1" applyBorder="1"/>
    <xf numFmtId="170" fontId="0" fillId="0" borderId="0" xfId="5" applyNumberFormat="1" applyFont="1"/>
    <xf numFmtId="0" fontId="24" fillId="0" borderId="0" xfId="0" applyFont="1" applyAlignment="1" applyProtection="1">
      <alignment vertical="center"/>
      <protection locked="0"/>
    </xf>
    <xf numFmtId="172" fontId="13" fillId="0" borderId="17" xfId="5" applyNumberFormat="1" applyFont="1" applyBorder="1" applyAlignment="1">
      <alignment horizontal="center"/>
    </xf>
    <xf numFmtId="172" fontId="22" fillId="0" borderId="2" xfId="5" applyNumberFormat="1" applyFont="1" applyBorder="1" applyAlignment="1">
      <alignment horizontal="center"/>
    </xf>
    <xf numFmtId="172" fontId="22" fillId="0" borderId="17" xfId="5" applyNumberFormat="1" applyFont="1" applyBorder="1" applyAlignment="1">
      <alignment horizontal="center"/>
    </xf>
    <xf numFmtId="0" fontId="12" fillId="0" borderId="0" xfId="19" applyFont="1" applyAlignment="1">
      <alignment horizontal="center" wrapText="1"/>
    </xf>
    <xf numFmtId="0" fontId="35" fillId="8" borderId="21" xfId="19" applyFont="1" applyFill="1" applyBorder="1" applyAlignment="1">
      <alignment horizontal="center" vertical="center"/>
    </xf>
    <xf numFmtId="0" fontId="35" fillId="8" borderId="4" xfId="19" applyFont="1" applyFill="1" applyBorder="1" applyAlignment="1">
      <alignment horizontal="center" vertical="center"/>
    </xf>
    <xf numFmtId="0" fontId="21" fillId="7" borderId="19" xfId="20" applyFont="1" applyFill="1" applyBorder="1" applyAlignment="1">
      <alignment horizontal="center"/>
    </xf>
    <xf numFmtId="0" fontId="21" fillId="7" borderId="20" xfId="20" applyFont="1" applyFill="1" applyBorder="1" applyAlignment="1">
      <alignment horizontal="center"/>
    </xf>
    <xf numFmtId="0" fontId="21" fillId="7" borderId="8" xfId="20" applyFont="1" applyFill="1" applyBorder="1" applyAlignment="1">
      <alignment horizontal="left" vertical="center"/>
    </xf>
    <xf numFmtId="0" fontId="21" fillId="7" borderId="11" xfId="20" applyFont="1" applyFill="1" applyBorder="1" applyAlignment="1">
      <alignment horizontal="left" vertical="center"/>
    </xf>
    <xf numFmtId="0" fontId="21" fillId="7" borderId="13" xfId="20" applyFont="1" applyFill="1" applyBorder="1" applyAlignment="1">
      <alignment vertical="center"/>
    </xf>
    <xf numFmtId="0" fontId="21" fillId="7" borderId="18" xfId="20" applyFont="1" applyFill="1" applyBorder="1" applyAlignment="1">
      <alignment vertical="center"/>
    </xf>
    <xf numFmtId="0" fontId="21" fillId="7" borderId="19" xfId="20" applyFont="1" applyFill="1" applyBorder="1" applyAlignment="1">
      <alignment horizontal="center" vertical="center"/>
    </xf>
    <xf numFmtId="0" fontId="21" fillId="7" borderId="20" xfId="20" applyFont="1" applyFill="1" applyBorder="1" applyAlignment="1">
      <alignment horizontal="center" vertical="center"/>
    </xf>
    <xf numFmtId="0" fontId="10" fillId="0" borderId="0" xfId="19" applyFont="1" applyAlignment="1">
      <alignment horizontal="center"/>
    </xf>
    <xf numFmtId="0" fontId="21" fillId="7" borderId="14" xfId="20" applyFont="1" applyFill="1" applyBorder="1" applyAlignment="1">
      <alignment horizontal="center" vertical="center"/>
    </xf>
    <xf numFmtId="0" fontId="21" fillId="7" borderId="17" xfId="2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</cellXfs>
  <cellStyles count="36">
    <cellStyle name="Columna destacada" xfId="1" xr:uid="{00000000-0005-0000-0000-000000000000}"/>
    <cellStyle name="Euro" xfId="2" xr:uid="{00000000-0005-0000-0000-000001000000}"/>
    <cellStyle name="Fila a" xfId="3" xr:uid="{00000000-0005-0000-0000-000002000000}"/>
    <cellStyle name="Fila b" xfId="4" xr:uid="{00000000-0005-0000-0000-000003000000}"/>
    <cellStyle name="Millares" xfId="5" builtinId="3"/>
    <cellStyle name="Millares [0] 2" xfId="6" xr:uid="{00000000-0005-0000-0000-000006000000}"/>
    <cellStyle name="Millares [0] 2 2" xfId="34" xr:uid="{CA76EB1B-26F3-4BE0-8DE7-AC15BAD9B407}"/>
    <cellStyle name="Millares 13" xfId="7" xr:uid="{00000000-0005-0000-0000-000007000000}"/>
    <cellStyle name="Millares 14" xfId="8" xr:uid="{00000000-0005-0000-0000-000008000000}"/>
    <cellStyle name="Millares 2" xfId="9" xr:uid="{00000000-0005-0000-0000-000009000000}"/>
    <cellStyle name="Millares 2 2" xfId="10" xr:uid="{00000000-0005-0000-0000-00000A000000}"/>
    <cellStyle name="Millares 2 3" xfId="11" xr:uid="{00000000-0005-0000-0000-00000B000000}"/>
    <cellStyle name="Millares 2 4" xfId="35" xr:uid="{8D283AB2-714C-4685-A915-3368873FBD9B}"/>
    <cellStyle name="Millares 3" xfId="12" xr:uid="{00000000-0005-0000-0000-00000C000000}"/>
    <cellStyle name="Millares 3 2" xfId="13" xr:uid="{00000000-0005-0000-0000-00000D000000}"/>
    <cellStyle name="Millares 4" xfId="14" xr:uid="{00000000-0005-0000-0000-00000E000000}"/>
    <cellStyle name="Millares 5" xfId="15" xr:uid="{00000000-0005-0000-0000-00000F000000}"/>
    <cellStyle name="Millares 6" xfId="16" xr:uid="{00000000-0005-0000-0000-000010000000}"/>
    <cellStyle name="Millares 7" xfId="17" xr:uid="{00000000-0005-0000-0000-000011000000}"/>
    <cellStyle name="Millares 8" xfId="18" xr:uid="{00000000-0005-0000-0000-000012000000}"/>
    <cellStyle name="Normal" xfId="0" builtinId="0"/>
    <cellStyle name="Normal 2" xfId="19" xr:uid="{00000000-0005-0000-0000-000014000000}"/>
    <cellStyle name="Normal 2 2" xfId="20" xr:uid="{00000000-0005-0000-0000-000015000000}"/>
    <cellStyle name="Normal 2 3" xfId="21" xr:uid="{00000000-0005-0000-0000-000016000000}"/>
    <cellStyle name="Normal 2 4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tas 2" xfId="26" xr:uid="{00000000-0005-0000-0000-00001B000000}"/>
    <cellStyle name="Porcentaje" xfId="27" builtinId="5"/>
    <cellStyle name="Porcentaje 2" xfId="28" xr:uid="{00000000-0005-0000-0000-00001D000000}"/>
    <cellStyle name="Porcentaje 2 2" xfId="29" xr:uid="{00000000-0005-0000-0000-00001E000000}"/>
    <cellStyle name="Porcentual 2" xfId="30" xr:uid="{00000000-0005-0000-0000-00001F000000}"/>
    <cellStyle name="Porcentual 3" xfId="31" xr:uid="{00000000-0005-0000-0000-000020000000}"/>
    <cellStyle name="Subtitulo de Tabla" xfId="32" xr:uid="{00000000-0005-0000-0000-000021000000}"/>
    <cellStyle name="Titulo de Tabla" xfId="33" xr:uid="{00000000-0005-0000-0000-000022000000}"/>
  </cellStyles>
  <dxfs count="0"/>
  <tableStyles count="0" defaultTableStyle="TableStyleMedium2" defaultPivotStyle="PivotStyleLight16"/>
  <colors>
    <mruColors>
      <color rgb="FF962D46"/>
      <color rgb="FF993366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362200" y="0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DEF9ECCF-BC15-48E3-9D68-4BF01F9F34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0"/>
          <a:ext cx="1285876" cy="800100"/>
        </a:xfrm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2257425" y="0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12BF3FC3-AF50-475E-9B71-FE52A395AE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0"/>
          <a:ext cx="1285876" cy="800100"/>
        </a:xfrm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2225386" y="69272"/>
    <xdr:ext cx="1420088" cy="895350"/>
    <xdr:pic>
      <xdr:nvPicPr>
        <xdr:cNvPr id="2" name="Imagen 1">
          <a:extLst>
            <a:ext uri="{FF2B5EF4-FFF2-40B4-BE49-F238E27FC236}">
              <a16:creationId xmlns:a16="http://schemas.microsoft.com/office/drawing/2014/main" id="{BE7CBC5E-613D-439E-AAE4-508D07C366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386" y="69272"/>
          <a:ext cx="1420088" cy="89535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686050" y="9525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E4EB275A-4AA3-4F25-BFF1-A8DF642578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9525"/>
          <a:ext cx="1285876" cy="80010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743200" y="0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361C99C3-F4A7-4A89-9F19-FA1E7879D0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0"/>
          <a:ext cx="1285876" cy="80010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590800" y="0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DDE36FBE-7AAE-42EA-9837-071FD88B90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0"/>
          <a:ext cx="1285876" cy="800100"/>
        </a:xfrm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676525" y="0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7C3CF2B1-A634-45AD-B3EE-7C87D26B19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0"/>
          <a:ext cx="1285876" cy="800100"/>
        </a:xfrm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695575" y="0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3577DE47-F842-46DB-B195-445C8EDD0E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0"/>
          <a:ext cx="1285876" cy="800100"/>
        </a:xfrm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571750" y="0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1EFEF422-A2D5-4D0B-846F-8495EA0F24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0"/>
          <a:ext cx="1285876" cy="800100"/>
        </a:xfrm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924175" y="0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D4AC94D8-D03C-4D1D-A1DA-21A06F63D1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0"/>
          <a:ext cx="1285876" cy="800100"/>
        </a:xfrm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2952750" y="0"/>
    <xdr:ext cx="1285876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8589F7B6-4797-42F7-A0F3-9CF0DE431E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0"/>
          <a:ext cx="1285876" cy="80010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OEE-Funcionarios-2026/Diana%20C&#225;rdenas/comercio%20exterior/Expo%20NME/01%20enero/Soporte%20exportaciones%20no%20mineroenerg&#233;ticas%20ene%202025.xlsx" TargetMode="External"/><Relationship Id="rId2" Type="http://schemas.openxmlformats.org/officeDocument/2006/relationships/externalLinkPath" Target="file:///\\srvobservatorio\TRABAJO\OEE-Funcionarios-2026\Diana%20C&#225;rdenas\comercio%20exterior\Expo%20NME\01%20enero\Soporte%20exportaciones%20no%20mineroenerg&#233;ticas%20ene%202025.xlsx" TargetMode="External"/><Relationship Id="rId1" Type="http://schemas.openxmlformats.org/officeDocument/2006/relationships/externalLinkPath" Target="/OEE-Funcionarios-2026/Diana%20C&#225;rdenas/comercio%20exterior/Expo%20NME/01%20enero/Soporte%20exportaciones%20no%20mineroenerg&#233;ticas%20en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OEE-Funcionarios-2026/Diana%20C&#225;rdenas/comercio%20exterior/Expo%20NME/01%20enero/OEE%20MA%20Exportaciones%202020%20mar%202025.xlsb" TargetMode="External"/><Relationship Id="rId2" Type="http://schemas.openxmlformats.org/officeDocument/2006/relationships/externalLinkPath" Target="file:///\\srvobservatorio\TRABAJO\OEE-Funcionarios-2026\Diana%20C&#225;rdenas\comercio%20exterior\Expo%20NME\01%20enero\OEE%20MA%20Exportaciones%202020%20mar%202025.xlsb" TargetMode="External"/><Relationship Id="rId1" Type="http://schemas.openxmlformats.org/officeDocument/2006/relationships/externalLinkPath" Target="/OEE-Funcionarios-2026/Diana%20C&#225;rdenas/comercio%20exterior/Expo%20NME/01%20enero/OEE%20MA%20Exportaciones%202020%20mar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ses"/>
      <sheetName val="c.1 general"/>
      <sheetName val="Datos (millones)"/>
      <sheetName val="var%"/>
      <sheetName val="graf 1 general"/>
      <sheetName val="grafica 3"/>
      <sheetName val="productos mes"/>
      <sheetName val="toneladas mes"/>
      <sheetName val="países mes"/>
      <sheetName val="países mes UE"/>
      <sheetName val="países mes tlc"/>
      <sheetName val="productos período"/>
      <sheetName val="productos período (2)"/>
      <sheetName val="países período"/>
      <sheetName val="países período UE)"/>
      <sheetName val="países período tlc"/>
      <sheetName val="dpto origen período "/>
      <sheetName val="empresas"/>
      <sheetName val="bullet"/>
      <sheetName val="graf 1 general (2)"/>
    </sheetNames>
    <sheetDataSet>
      <sheetData sheetId="0"/>
      <sheetData sheetId="1">
        <row r="4">
          <cell r="B4" t="str">
            <v>Abril</v>
          </cell>
        </row>
        <row r="9">
          <cell r="C9">
            <v>2323563.4373599999</v>
          </cell>
          <cell r="D9">
            <v>1901323.6337700002</v>
          </cell>
        </row>
        <row r="10">
          <cell r="C10">
            <v>994023.01420000009</v>
          </cell>
          <cell r="D10">
            <v>694451.36168999982</v>
          </cell>
        </row>
        <row r="11">
          <cell r="C11">
            <v>399582.73948999989</v>
          </cell>
          <cell r="D11">
            <v>326114.96182000026</v>
          </cell>
        </row>
        <row r="12">
          <cell r="C12">
            <v>929957.68366999947</v>
          </cell>
          <cell r="D12">
            <v>880757.31026000041</v>
          </cell>
        </row>
        <row r="13">
          <cell r="C13">
            <v>302890.62848999968</v>
          </cell>
          <cell r="D13">
            <v>299648.35001000052</v>
          </cell>
        </row>
        <row r="14">
          <cell r="C14">
            <v>391986.74819999968</v>
          </cell>
          <cell r="D14">
            <v>401788.57179999986</v>
          </cell>
        </row>
        <row r="15">
          <cell r="C15">
            <v>205368.61042000004</v>
          </cell>
          <cell r="D15">
            <v>132724.89546000003</v>
          </cell>
        </row>
        <row r="16">
          <cell r="C16">
            <v>27996.143039999995</v>
          </cell>
          <cell r="D16">
            <v>45382.381099999999</v>
          </cell>
        </row>
        <row r="17">
          <cell r="C17">
            <v>1715.5535199999997</v>
          </cell>
          <cell r="D17">
            <v>1213.1118900000001</v>
          </cell>
        </row>
        <row r="25">
          <cell r="C25">
            <v>8463541.4102800004</v>
          </cell>
          <cell r="D25">
            <v>8380066.449810002</v>
          </cell>
        </row>
        <row r="26">
          <cell r="C26">
            <v>3786937.6824999996</v>
          </cell>
          <cell r="D26">
            <v>3686244.4782400001</v>
          </cell>
        </row>
        <row r="27">
          <cell r="C27">
            <v>1277248.3745799998</v>
          </cell>
          <cell r="D27">
            <v>1310239.2228000008</v>
          </cell>
        </row>
        <row r="28">
          <cell r="C28">
            <v>3399355.3531999988</v>
          </cell>
          <cell r="D28">
            <v>3383582.7487700013</v>
          </cell>
        </row>
        <row r="29">
          <cell r="C29">
            <v>1112524.9996299997</v>
          </cell>
          <cell r="D29">
            <v>1102982.3389500007</v>
          </cell>
        </row>
        <row r="30">
          <cell r="C30">
            <v>1525882.0459699989</v>
          </cell>
          <cell r="D30">
            <v>1517678.2719300003</v>
          </cell>
        </row>
        <row r="31">
          <cell r="C31">
            <v>660652.25859999994</v>
          </cell>
          <cell r="D31">
            <v>601241.99942000001</v>
          </cell>
        </row>
        <row r="32">
          <cell r="C32">
            <v>96113.309959999984</v>
          </cell>
          <cell r="D32">
            <v>154150.51318000001</v>
          </cell>
        </row>
        <row r="33">
          <cell r="C33">
            <v>4182.7390399999995</v>
          </cell>
          <cell r="D33">
            <v>7529.6252899999999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B5" t="str">
            <v>Enero - abril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X20_25EM"/>
      <sheetName val="TABLA"/>
      <sheetName val="producto"/>
      <sheetName val="paises"/>
      <sheetName val="depto"/>
      <sheetName val="usa"/>
      <sheetName val="ue"/>
      <sheetName val="can"/>
      <sheetName val="mercosur"/>
      <sheetName val="venezuela"/>
      <sheetName val="triangulo"/>
      <sheetName val="chile"/>
      <sheetName val="canada"/>
      <sheetName val="reino unido"/>
      <sheetName val="corea"/>
      <sheetName val="corea (2)"/>
    </sheetNames>
    <sheetDataSet>
      <sheetData sheetId="0"/>
      <sheetData sheetId="1"/>
      <sheetData sheetId="2">
        <row r="4">
          <cell r="H4" t="str">
            <v>Enero - abril</v>
          </cell>
        </row>
        <row r="12">
          <cell r="H12" t="str">
            <v>0901</v>
          </cell>
          <cell r="I12" t="str">
            <v>Café</v>
          </cell>
          <cell r="L12">
            <v>5964753.5435899971</v>
          </cell>
          <cell r="M12">
            <v>1936787.1514900008</v>
          </cell>
          <cell r="N12">
            <v>1673854.9870199994</v>
          </cell>
          <cell r="AC12" t="str">
            <v>0901</v>
          </cell>
          <cell r="AD12" t="str">
            <v>Café</v>
          </cell>
          <cell r="AG12">
            <v>5788222.0632799994</v>
          </cell>
          <cell r="AH12">
            <v>1881802.3141899994</v>
          </cell>
          <cell r="AI12">
            <v>1625576.58436</v>
          </cell>
          <cell r="AW12" t="str">
            <v>1511</v>
          </cell>
          <cell r="AX12" t="str">
            <v xml:space="preserve">Aceite de palma </v>
          </cell>
          <cell r="BA12">
            <v>811453.4538799997</v>
          </cell>
          <cell r="BB12">
            <v>258989.43458000003</v>
          </cell>
          <cell r="BC12">
            <v>356255.74839999998</v>
          </cell>
          <cell r="BQ12" t="str">
            <v>7610</v>
          </cell>
          <cell r="BR12" t="str">
            <v>Construcciones</v>
          </cell>
          <cell r="BU12">
            <v>639551.6046900003</v>
          </cell>
          <cell r="BV12">
            <v>190771.86637000012</v>
          </cell>
          <cell r="BW12">
            <v>187681.93598999947</v>
          </cell>
        </row>
        <row r="13">
          <cell r="H13" t="str">
            <v>0603</v>
          </cell>
          <cell r="I13" t="str">
            <v>Flores</v>
          </cell>
          <cell r="L13">
            <v>2397315.3532899981</v>
          </cell>
          <cell r="M13">
            <v>889568.20947999984</v>
          </cell>
          <cell r="N13">
            <v>819023.2054400018</v>
          </cell>
          <cell r="AC13" t="str">
            <v>0603</v>
          </cell>
          <cell r="AD13" t="str">
            <v>Flores</v>
          </cell>
          <cell r="AG13">
            <v>2397315.3532899981</v>
          </cell>
          <cell r="AH13">
            <v>889568.20947999984</v>
          </cell>
          <cell r="AI13">
            <v>819023.2054400018</v>
          </cell>
          <cell r="AW13" t="str">
            <v>2101</v>
          </cell>
          <cell r="AX13" t="str">
            <v>Extractos de café</v>
          </cell>
          <cell r="BA13">
            <v>511392.56255000044</v>
          </cell>
          <cell r="BB13">
            <v>133379.95248999991</v>
          </cell>
          <cell r="BC13">
            <v>194199.64303999994</v>
          </cell>
          <cell r="BQ13" t="str">
            <v>3808</v>
          </cell>
          <cell r="BR13" t="str">
            <v>Insecticidas</v>
          </cell>
          <cell r="BU13">
            <v>608942.34615999938</v>
          </cell>
          <cell r="BV13">
            <v>139319.63483000014</v>
          </cell>
          <cell r="BW13">
            <v>144378.66186000005</v>
          </cell>
        </row>
        <row r="14">
          <cell r="H14" t="str">
            <v>0803</v>
          </cell>
          <cell r="I14" t="str">
            <v>Bananas</v>
          </cell>
          <cell r="L14">
            <v>1532715.5515100004</v>
          </cell>
          <cell r="M14">
            <v>451064.32874999999</v>
          </cell>
          <cell r="N14">
            <v>718326.34370000055</v>
          </cell>
          <cell r="AC14" t="str">
            <v>0803</v>
          </cell>
          <cell r="AD14" t="str">
            <v>Bananas</v>
          </cell>
          <cell r="AG14">
            <v>1532715.5515100004</v>
          </cell>
          <cell r="AH14">
            <v>451064.32874999999</v>
          </cell>
          <cell r="AI14">
            <v>718326.34370000055</v>
          </cell>
          <cell r="AW14" t="str">
            <v>1701</v>
          </cell>
          <cell r="AX14" t="str">
            <v>Azúcar</v>
          </cell>
          <cell r="BA14">
            <v>432481.45406000008</v>
          </cell>
          <cell r="BB14">
            <v>154522.45344000004</v>
          </cell>
          <cell r="BC14">
            <v>150083.23994999996</v>
          </cell>
          <cell r="BQ14" t="str">
            <v>3004</v>
          </cell>
          <cell r="BR14" t="str">
            <v>Medicamentos dosificados</v>
          </cell>
          <cell r="BU14">
            <v>391035.3538199999</v>
          </cell>
          <cell r="BV14">
            <v>107052.45050000006</v>
          </cell>
          <cell r="BW14">
            <v>127358.72898999996</v>
          </cell>
        </row>
        <row r="15">
          <cell r="H15" t="str">
            <v>1511</v>
          </cell>
          <cell r="I15" t="str">
            <v xml:space="preserve">Aceite de palma </v>
          </cell>
          <cell r="L15">
            <v>811453.4538799997</v>
          </cell>
          <cell r="M15">
            <v>258989.43457999986</v>
          </cell>
          <cell r="N15">
            <v>356255.74840000004</v>
          </cell>
          <cell r="AC15" t="str">
            <v>0804</v>
          </cell>
          <cell r="AD15" t="str">
            <v>Aguacates, dátiles, higos, piña</v>
          </cell>
          <cell r="AG15">
            <v>396398.15530000028</v>
          </cell>
          <cell r="AH15">
            <v>133039.11747</v>
          </cell>
          <cell r="AI15">
            <v>132040.44252999994</v>
          </cell>
          <cell r="AW15" t="str">
            <v>1704</v>
          </cell>
          <cell r="AX15" t="str">
            <v>Artículos de confitería</v>
          </cell>
          <cell r="BA15">
            <v>280448.87716000009</v>
          </cell>
          <cell r="BB15">
            <v>89074.899760000044</v>
          </cell>
          <cell r="BC15">
            <v>71429.802950000012</v>
          </cell>
          <cell r="BQ15" t="str">
            <v>3902</v>
          </cell>
          <cell r="BR15" t="str">
            <v>Polímeros de propileno</v>
          </cell>
          <cell r="BU15">
            <v>302085.05238999974</v>
          </cell>
          <cell r="BV15">
            <v>99966.420530000047</v>
          </cell>
          <cell r="BW15">
            <v>116423.68151000001</v>
          </cell>
        </row>
        <row r="16">
          <cell r="H16" t="str">
            <v>2101</v>
          </cell>
          <cell r="I16" t="str">
            <v>Extractos de café</v>
          </cell>
          <cell r="L16">
            <v>511392.56255000015</v>
          </cell>
          <cell r="M16">
            <v>133379.95249000003</v>
          </cell>
          <cell r="N16">
            <v>194199.64304000002</v>
          </cell>
          <cell r="AC16" t="str">
            <v>0805</v>
          </cell>
          <cell r="AD16" t="str">
            <v>Cítricos frescos</v>
          </cell>
          <cell r="AG16">
            <v>128517.41491000001</v>
          </cell>
          <cell r="AH16">
            <v>50672.965929999991</v>
          </cell>
          <cell r="AI16">
            <v>56550.792350000011</v>
          </cell>
          <cell r="AW16" t="str">
            <v>2008</v>
          </cell>
          <cell r="AX16" t="str">
            <v>Frutas preparadas</v>
          </cell>
          <cell r="BA16">
            <v>164464.79181000005</v>
          </cell>
          <cell r="BB16">
            <v>49345.398689999951</v>
          </cell>
          <cell r="BC16">
            <v>49931.839290000004</v>
          </cell>
          <cell r="BQ16" t="str">
            <v>8504</v>
          </cell>
          <cell r="BR16" t="str">
            <v>Transformadores eléctricos</v>
          </cell>
          <cell r="BU16">
            <v>412940.89694000006</v>
          </cell>
          <cell r="BV16">
            <v>135887.79963000002</v>
          </cell>
          <cell r="BW16">
            <v>113672.71786000008</v>
          </cell>
        </row>
        <row r="17">
          <cell r="H17" t="str">
            <v>7610</v>
          </cell>
          <cell r="I17" t="str">
            <v>Construcciones</v>
          </cell>
          <cell r="L17">
            <v>639551.6046900003</v>
          </cell>
          <cell r="M17">
            <v>190771.86637000012</v>
          </cell>
          <cell r="N17">
            <v>187681.93598999947</v>
          </cell>
          <cell r="AC17" t="str">
            <v>0102</v>
          </cell>
          <cell r="AD17" t="str">
            <v>Bovinos Vivos</v>
          </cell>
          <cell r="AG17">
            <v>178075.43757000001</v>
          </cell>
          <cell r="AH17">
            <v>94422.037249999994</v>
          </cell>
          <cell r="AI17">
            <v>48363.339550000004</v>
          </cell>
          <cell r="AW17" t="str">
            <v>1513</v>
          </cell>
          <cell r="AX17" t="str">
            <v>Aceites de coco</v>
          </cell>
          <cell r="BA17">
            <v>184859.74648999999</v>
          </cell>
          <cell r="BB17">
            <v>54252.252410000001</v>
          </cell>
          <cell r="BC17">
            <v>49621.046430000002</v>
          </cell>
          <cell r="BQ17" t="str">
            <v>7404</v>
          </cell>
          <cell r="BR17" t="str">
            <v>Desperdicios y desechos de cobre</v>
          </cell>
          <cell r="BU17">
            <v>324386.90644000011</v>
          </cell>
          <cell r="BV17">
            <v>108598.75666000003</v>
          </cell>
          <cell r="BW17">
            <v>113467.04169</v>
          </cell>
        </row>
        <row r="18">
          <cell r="H18" t="str">
            <v>1701</v>
          </cell>
          <cell r="I18" t="str">
            <v>Azúcar</v>
          </cell>
          <cell r="L18">
            <v>432481.4540599999</v>
          </cell>
          <cell r="M18">
            <v>154522.45344000004</v>
          </cell>
          <cell r="N18">
            <v>150083.23994999999</v>
          </cell>
          <cell r="AC18" t="str">
            <v>0810</v>
          </cell>
          <cell r="AD18" t="str">
            <v>Demás frutas frescas</v>
          </cell>
          <cell r="AG18">
            <v>120058.89941000004</v>
          </cell>
          <cell r="AH18">
            <v>44372.459660000022</v>
          </cell>
          <cell r="AI18">
            <v>47026.155990000043</v>
          </cell>
          <cell r="AW18" t="str">
            <v>0901</v>
          </cell>
          <cell r="AX18" t="str">
            <v>Café</v>
          </cell>
          <cell r="BA18">
            <v>176531.4803099999</v>
          </cell>
          <cell r="BB18">
            <v>54984.837300000021</v>
          </cell>
          <cell r="BC18">
            <v>48278.402660000029</v>
          </cell>
          <cell r="BQ18" t="str">
            <v>3904</v>
          </cell>
          <cell r="BR18" t="str">
            <v>Polímeros de cloruro</v>
          </cell>
          <cell r="BU18">
            <v>348502.99567999988</v>
          </cell>
          <cell r="BV18">
            <v>123727.14571</v>
          </cell>
          <cell r="BW18">
            <v>103165.86577999996</v>
          </cell>
        </row>
        <row r="19">
          <cell r="H19" t="str">
            <v>3808</v>
          </cell>
          <cell r="I19" t="str">
            <v>Insecticidas</v>
          </cell>
          <cell r="L19">
            <v>608942.34615999938</v>
          </cell>
          <cell r="M19">
            <v>139319.63483000014</v>
          </cell>
          <cell r="N19">
            <v>144378.66186000005</v>
          </cell>
          <cell r="AC19" t="str">
            <v>0202</v>
          </cell>
          <cell r="AD19" t="str">
            <v>Carne bovina congelada</v>
          </cell>
          <cell r="AG19">
            <v>119241.88090000002</v>
          </cell>
          <cell r="AH19">
            <v>43093.131829999991</v>
          </cell>
          <cell r="AI19">
            <v>35628.184829999998</v>
          </cell>
          <cell r="AW19" t="str">
            <v>2106</v>
          </cell>
          <cell r="AX19" t="str">
            <v>Preparaciones alimenticias</v>
          </cell>
          <cell r="BA19">
            <v>130172.06359999996</v>
          </cell>
          <cell r="BB19">
            <v>36879.286290000011</v>
          </cell>
          <cell r="BC19">
            <v>42276.272950000006</v>
          </cell>
          <cell r="BQ19" t="str">
            <v>3304</v>
          </cell>
          <cell r="BR19" t="str">
            <v>Preparaciones de belleza</v>
          </cell>
          <cell r="BU19">
            <v>308506.75971999986</v>
          </cell>
          <cell r="BV19">
            <v>102313.92535999998</v>
          </cell>
          <cell r="BW19">
            <v>102604.32742000002</v>
          </cell>
        </row>
        <row r="20">
          <cell r="H20" t="str">
            <v>0804</v>
          </cell>
          <cell r="I20" t="str">
            <v>Aguacates, dátiles, higos, piña</v>
          </cell>
          <cell r="L20">
            <v>396398.15530000028</v>
          </cell>
          <cell r="M20">
            <v>133039.11747</v>
          </cell>
          <cell r="N20">
            <v>132040.44252999994</v>
          </cell>
          <cell r="AC20" t="str">
            <v>0304</v>
          </cell>
          <cell r="AD20" t="str">
            <v>Filetes y demás carne de pescado</v>
          </cell>
          <cell r="AG20">
            <v>74348.642420000004</v>
          </cell>
          <cell r="AH20">
            <v>21317.555659999987</v>
          </cell>
          <cell r="AI20">
            <v>31775.770590000015</v>
          </cell>
          <cell r="AW20" t="str">
            <v>1806</v>
          </cell>
          <cell r="AX20" t="str">
            <v>Chocolate y demás preparaciones</v>
          </cell>
          <cell r="BA20">
            <v>157199.85797000001</v>
          </cell>
          <cell r="BB20">
            <v>47337.406929999983</v>
          </cell>
          <cell r="BC20">
            <v>42010.413620000007</v>
          </cell>
          <cell r="BQ20" t="str">
            <v>3923</v>
          </cell>
          <cell r="BR20" t="str">
            <v>Artículos para el transporte o envasados</v>
          </cell>
          <cell r="BU20">
            <v>247302.68802999993</v>
          </cell>
          <cell r="BV20">
            <v>77682.708239999964</v>
          </cell>
          <cell r="BW20">
            <v>76345.77857999994</v>
          </cell>
        </row>
        <row r="21">
          <cell r="H21" t="str">
            <v>3004</v>
          </cell>
          <cell r="I21" t="str">
            <v>Medicamentos dosificados</v>
          </cell>
          <cell r="L21">
            <v>391035.3538199999</v>
          </cell>
          <cell r="M21">
            <v>107052.45050000006</v>
          </cell>
          <cell r="N21">
            <v>127358.72898999996</v>
          </cell>
          <cell r="AC21" t="str">
            <v>0302</v>
          </cell>
          <cell r="AD21" t="str">
            <v>Pescado fresco</v>
          </cell>
          <cell r="AG21">
            <v>38861.220600000015</v>
          </cell>
          <cell r="AH21">
            <v>8515.1774300000016</v>
          </cell>
          <cell r="AI21">
            <v>21200.096829999999</v>
          </cell>
          <cell r="AW21" t="str">
            <v>2309</v>
          </cell>
          <cell r="AX21" t="str">
            <v>Preparaciones, alimentos para animales</v>
          </cell>
          <cell r="BA21">
            <v>113978.95017000003</v>
          </cell>
          <cell r="BB21">
            <v>32560.289529999991</v>
          </cell>
          <cell r="BC21">
            <v>41186.713549999979</v>
          </cell>
          <cell r="BQ21" t="str">
            <v>8703</v>
          </cell>
          <cell r="BR21" t="str">
            <v>Automóviles de turismo</v>
          </cell>
          <cell r="BU21">
            <v>188351.67551999996</v>
          </cell>
          <cell r="BV21">
            <v>38741.599329999997</v>
          </cell>
          <cell r="BW21">
            <v>72598.389319999987</v>
          </cell>
        </row>
        <row r="22">
          <cell r="H22" t="str">
            <v>3902</v>
          </cell>
          <cell r="I22" t="str">
            <v>Polímeros de propileno</v>
          </cell>
          <cell r="L22">
            <v>302085.05238999974</v>
          </cell>
          <cell r="M22">
            <v>99966.420530000047</v>
          </cell>
          <cell r="N22">
            <v>116423.68151000001</v>
          </cell>
          <cell r="AC22" t="str">
            <v>1211</v>
          </cell>
          <cell r="AD22" t="str">
            <v>Plantas, semillas y frutos para uso industrial</v>
          </cell>
          <cell r="AG22">
            <v>49920.61872999998</v>
          </cell>
          <cell r="AH22">
            <v>18091.438140000006</v>
          </cell>
          <cell r="AI22">
            <v>19369.251180000007</v>
          </cell>
          <cell r="AW22" t="str">
            <v>1905</v>
          </cell>
          <cell r="AX22" t="str">
            <v>Productos de panadería</v>
          </cell>
          <cell r="BA22">
            <v>134124.79202000008</v>
          </cell>
          <cell r="BB22">
            <v>42666.961720000021</v>
          </cell>
          <cell r="BC22">
            <v>38540.073120000001</v>
          </cell>
          <cell r="BQ22" t="str">
            <v>3305</v>
          </cell>
          <cell r="BR22" t="str">
            <v>Preparaciones capilares</v>
          </cell>
          <cell r="BU22">
            <v>179600.47294999991</v>
          </cell>
          <cell r="BV22">
            <v>51246.244530000018</v>
          </cell>
          <cell r="BW22">
            <v>61348.602369999986</v>
          </cell>
        </row>
        <row r="23">
          <cell r="H23" t="str">
            <v>8504</v>
          </cell>
          <cell r="I23" t="str">
            <v>Transformadores eléctricos</v>
          </cell>
          <cell r="L23">
            <v>412940.89694000006</v>
          </cell>
          <cell r="M23">
            <v>135887.79963000002</v>
          </cell>
          <cell r="N23">
            <v>113672.71786000008</v>
          </cell>
          <cell r="AC23" t="str">
            <v>1102</v>
          </cell>
          <cell r="AD23" t="str">
            <v>Harina de cereales</v>
          </cell>
          <cell r="AG23">
            <v>51215.844019999997</v>
          </cell>
          <cell r="AH23">
            <v>15189.778019999998</v>
          </cell>
          <cell r="AI23">
            <v>17439.3567</v>
          </cell>
          <cell r="AW23" t="str">
            <v>1507</v>
          </cell>
          <cell r="AX23" t="str">
            <v>Aceite de soya</v>
          </cell>
          <cell r="BA23">
            <v>102580.75633</v>
          </cell>
          <cell r="BB23">
            <v>45805.314680000003</v>
          </cell>
          <cell r="BC23">
            <v>26385.325249999998</v>
          </cell>
          <cell r="BQ23" t="str">
            <v>7602</v>
          </cell>
          <cell r="BR23" t="str">
            <v>Desperdicios y desechos de aluminio</v>
          </cell>
          <cell r="BU23">
            <v>133530.60605</v>
          </cell>
          <cell r="BV23">
            <v>32242.951979999998</v>
          </cell>
          <cell r="BW23">
            <v>60309.147250000002</v>
          </cell>
        </row>
        <row r="24">
          <cell r="H24" t="str">
            <v>7404</v>
          </cell>
          <cell r="I24" t="str">
            <v>Desperdicios y desechos de cobre</v>
          </cell>
          <cell r="L24">
            <v>324386.90644000011</v>
          </cell>
          <cell r="M24">
            <v>108598.75666000003</v>
          </cell>
          <cell r="N24">
            <v>113467.04169</v>
          </cell>
          <cell r="AC24" t="str">
            <v>0402</v>
          </cell>
          <cell r="AD24" t="str">
            <v>Leche concentrada</v>
          </cell>
          <cell r="AG24">
            <v>40488.154860000002</v>
          </cell>
          <cell r="AH24">
            <v>14203.699570000001</v>
          </cell>
          <cell r="AI24">
            <v>12056.25855</v>
          </cell>
          <cell r="AW24" t="str">
            <v>1801</v>
          </cell>
          <cell r="AX24" t="str">
            <v>Cacao en grano</v>
          </cell>
          <cell r="BA24">
            <v>138013.88832999999</v>
          </cell>
          <cell r="BB24">
            <v>67912.403969999999</v>
          </cell>
          <cell r="BC24">
            <v>21363.135540000003</v>
          </cell>
          <cell r="BQ24" t="str">
            <v>3402</v>
          </cell>
          <cell r="BR24" t="str">
            <v>Agentes de superficie orgánicos</v>
          </cell>
          <cell r="BU24">
            <v>159944.97454000011</v>
          </cell>
          <cell r="BV24">
            <v>54464.842039999989</v>
          </cell>
          <cell r="BW24">
            <v>50334.2696</v>
          </cell>
        </row>
        <row r="25">
          <cell r="H25" t="str">
            <v>3904</v>
          </cell>
          <cell r="I25" t="str">
            <v>Polímeros de cloruro</v>
          </cell>
          <cell r="L25">
            <v>348502.99567999988</v>
          </cell>
          <cell r="M25">
            <v>123727.14571</v>
          </cell>
          <cell r="N25">
            <v>103165.86577999996</v>
          </cell>
          <cell r="AC25" t="str">
            <v>0604</v>
          </cell>
          <cell r="AD25" t="str">
            <v>Follaje, hojas, rama</v>
          </cell>
          <cell r="AG25">
            <v>29575.942080000001</v>
          </cell>
          <cell r="AH25">
            <v>9034.9197199999999</v>
          </cell>
          <cell r="AI25">
            <v>10649.891839999998</v>
          </cell>
          <cell r="AW25" t="str">
            <v>1804</v>
          </cell>
          <cell r="AX25" t="str">
            <v>Manteca de cacao</v>
          </cell>
          <cell r="BA25">
            <v>77840.171409999995</v>
          </cell>
          <cell r="BB25">
            <v>32522.606759999999</v>
          </cell>
          <cell r="BC25">
            <v>19374.22264</v>
          </cell>
          <cell r="BQ25" t="str">
            <v>3920</v>
          </cell>
          <cell r="BR25" t="str">
            <v>Las demás placas no celular</v>
          </cell>
          <cell r="BU25">
            <v>155543.36453000008</v>
          </cell>
          <cell r="BV25">
            <v>52360.295069999978</v>
          </cell>
          <cell r="BW25">
            <v>48413.501509999995</v>
          </cell>
        </row>
        <row r="26">
          <cell r="H26" t="str">
            <v>3304</v>
          </cell>
          <cell r="I26" t="str">
            <v>Preparaciones de belleza</v>
          </cell>
          <cell r="L26">
            <v>308506.75971999986</v>
          </cell>
          <cell r="M26">
            <v>102313.92535999998</v>
          </cell>
          <cell r="N26">
            <v>102604.32742000002</v>
          </cell>
          <cell r="AC26" t="str">
            <v>0714</v>
          </cell>
          <cell r="AD26" t="str">
            <v>Raíces de yuca (mand</v>
          </cell>
          <cell r="AG26">
            <v>12078.735509999999</v>
          </cell>
          <cell r="AH26">
            <v>4284.8218299999999</v>
          </cell>
          <cell r="AI26">
            <v>6365.1854200000007</v>
          </cell>
          <cell r="AW26" t="str">
            <v>1517</v>
          </cell>
          <cell r="AX26" t="str">
            <v>Margarina y preparaciones de grasa</v>
          </cell>
          <cell r="BA26">
            <v>66489.17429999997</v>
          </cell>
          <cell r="BB26">
            <v>20287.888520000004</v>
          </cell>
          <cell r="BC26">
            <v>15190.204010000001</v>
          </cell>
          <cell r="BQ26" t="str">
            <v>8412</v>
          </cell>
          <cell r="BR26" t="str">
            <v>Los demás motores</v>
          </cell>
          <cell r="BU26">
            <v>18583.372530000004</v>
          </cell>
          <cell r="BV26">
            <v>13413.738439999999</v>
          </cell>
          <cell r="BW26">
            <v>43905.88042999999</v>
          </cell>
        </row>
      </sheetData>
      <sheetData sheetId="3">
        <row r="12">
          <cell r="H12" t="str">
            <v>ESTADOS UNIDOS.</v>
          </cell>
          <cell r="K12">
            <v>8359789.1496600145</v>
          </cell>
          <cell r="L12">
            <v>2825988.2286000019</v>
          </cell>
          <cell r="M12">
            <v>2664378.030350002</v>
          </cell>
          <cell r="AB12" t="str">
            <v>ESTADOS UNIDOS.</v>
          </cell>
          <cell r="AE12">
            <v>4953917.3321000058</v>
          </cell>
          <cell r="AF12">
            <v>1703181.3483699996</v>
          </cell>
          <cell r="AG12">
            <v>1616112.7715400008</v>
          </cell>
          <cell r="AU12" t="str">
            <v>ESTADOS UNIDOS.</v>
          </cell>
          <cell r="AX12">
            <v>961594.67144999944</v>
          </cell>
          <cell r="AY12">
            <v>322929.0876700001</v>
          </cell>
          <cell r="AZ12">
            <v>292738.40004999982</v>
          </cell>
          <cell r="BN12" t="str">
            <v>ESTADOS UNIDOS.</v>
          </cell>
          <cell r="BQ12">
            <v>2444277.1461099987</v>
          </cell>
          <cell r="BR12">
            <v>799877.79255999962</v>
          </cell>
          <cell r="BS12">
            <v>755526.85875999951</v>
          </cell>
        </row>
        <row r="13">
          <cell r="H13" t="str">
            <v>MÉXICO.</v>
          </cell>
          <cell r="K13">
            <v>1328820.6385599962</v>
          </cell>
          <cell r="L13">
            <v>455680.7061200001</v>
          </cell>
          <cell r="M13">
            <v>447729.75222000084</v>
          </cell>
          <cell r="AB13" t="str">
            <v>BÉLGICA.</v>
          </cell>
          <cell r="AE13">
            <v>765426.17224999983</v>
          </cell>
          <cell r="AF13">
            <v>245749.81817999997</v>
          </cell>
          <cell r="AG13">
            <v>233853.50990000009</v>
          </cell>
          <cell r="AU13" t="str">
            <v>ZF BARRANQUILLA.</v>
          </cell>
          <cell r="AX13">
            <v>235568.9345</v>
          </cell>
          <cell r="AY13">
            <v>80138.131819999995</v>
          </cell>
          <cell r="AZ13">
            <v>94875.889989999981</v>
          </cell>
          <cell r="BN13" t="str">
            <v>MÉXICO.</v>
          </cell>
          <cell r="BQ13">
            <v>975387.10681999766</v>
          </cell>
          <cell r="BR13">
            <v>287235.17556999985</v>
          </cell>
          <cell r="BS13">
            <v>353992.09182000108</v>
          </cell>
        </row>
        <row r="14">
          <cell r="H14" t="str">
            <v>ECUADOR.</v>
          </cell>
          <cell r="K14">
            <v>1668767.7699999993</v>
          </cell>
          <cell r="L14">
            <v>496580.85703000042</v>
          </cell>
          <cell r="M14">
            <v>387912.58252999972</v>
          </cell>
          <cell r="AB14" t="str">
            <v>PAÍSES BAJOS.</v>
          </cell>
          <cell r="AE14">
            <v>534289.62766000011</v>
          </cell>
          <cell r="AF14">
            <v>162281.11027000003</v>
          </cell>
          <cell r="AG14">
            <v>219478.04665</v>
          </cell>
          <cell r="AU14" t="str">
            <v>VENEZUELA.</v>
          </cell>
          <cell r="AX14">
            <v>265054.17475000006</v>
          </cell>
          <cell r="AY14">
            <v>92057.950390000013</v>
          </cell>
          <cell r="AZ14">
            <v>88137.698240000042</v>
          </cell>
          <cell r="BN14" t="str">
            <v>BRASIL.</v>
          </cell>
          <cell r="BQ14">
            <v>1025604.0597600007</v>
          </cell>
          <cell r="BR14">
            <v>306606.73283999984</v>
          </cell>
          <cell r="BS14">
            <v>334225.11311999988</v>
          </cell>
        </row>
        <row r="15">
          <cell r="H15" t="str">
            <v>BRASIL.</v>
          </cell>
          <cell r="K15">
            <v>1121519.3876399989</v>
          </cell>
          <cell r="L15">
            <v>313035.72297999967</v>
          </cell>
          <cell r="M15">
            <v>378973.54458999954</v>
          </cell>
          <cell r="AB15" t="str">
            <v>ALEMANIA.</v>
          </cell>
          <cell r="AE15">
            <v>635165.2694999997</v>
          </cell>
          <cell r="AF15">
            <v>221186.54574999996</v>
          </cell>
          <cell r="AG15">
            <v>197339.54659000004</v>
          </cell>
          <cell r="AU15" t="str">
            <v>MÉXICO.</v>
          </cell>
          <cell r="AX15">
            <v>313909.03000000003</v>
          </cell>
          <cell r="AY15">
            <v>152800.00654000003</v>
          </cell>
          <cell r="AZ15">
            <v>86421.822069999995</v>
          </cell>
          <cell r="BN15" t="str">
            <v>ECUADOR.</v>
          </cell>
          <cell r="BQ15">
            <v>1332503.4177999974</v>
          </cell>
          <cell r="BR15">
            <v>394879.38715000032</v>
          </cell>
          <cell r="BS15">
            <v>316246.9592800003</v>
          </cell>
        </row>
        <row r="16">
          <cell r="H16" t="str">
            <v>PERÚ.</v>
          </cell>
          <cell r="K16">
            <v>997042.74741000193</v>
          </cell>
          <cell r="L16">
            <v>325073.91148000001</v>
          </cell>
          <cell r="M16">
            <v>322409.97930000059</v>
          </cell>
          <cell r="AB16" t="str">
            <v>REINO UNIDO.</v>
          </cell>
          <cell r="AE16">
            <v>431295.0343800002</v>
          </cell>
          <cell r="AF16">
            <v>138234.46491000001</v>
          </cell>
          <cell r="AG16">
            <v>174916.58978999997</v>
          </cell>
          <cell r="AU16" t="str">
            <v>PAÍSES BAJOS.</v>
          </cell>
          <cell r="AX16">
            <v>210494.22311000002</v>
          </cell>
          <cell r="AY16">
            <v>51459.17607999999</v>
          </cell>
          <cell r="AZ16">
            <v>69415.233999999997</v>
          </cell>
          <cell r="BN16" t="str">
            <v>PERÚ.</v>
          </cell>
          <cell r="BQ16">
            <v>833636.56667000137</v>
          </cell>
          <cell r="BR16">
            <v>271318.75759000005</v>
          </cell>
          <cell r="BS16">
            <v>255046.47555000053</v>
          </cell>
        </row>
        <row r="17">
          <cell r="H17" t="str">
            <v>VENEZUELA.</v>
          </cell>
          <cell r="K17">
            <v>1017084.6161399998</v>
          </cell>
          <cell r="L17">
            <v>324936.84734999965</v>
          </cell>
          <cell r="M17">
            <v>308322.67666000075</v>
          </cell>
          <cell r="AB17" t="str">
            <v>CANADÁ.</v>
          </cell>
          <cell r="AE17">
            <v>568457.18371000013</v>
          </cell>
          <cell r="AF17">
            <v>198504.36510999984</v>
          </cell>
          <cell r="AG17">
            <v>158948.41876</v>
          </cell>
          <cell r="AU17" t="str">
            <v>INDIA.</v>
          </cell>
          <cell r="AX17">
            <v>22357.967720000004</v>
          </cell>
          <cell r="AY17">
            <v>809.15914999999995</v>
          </cell>
          <cell r="AZ17">
            <v>66341.596510000003</v>
          </cell>
          <cell r="BN17" t="str">
            <v>VENEZUELA.</v>
          </cell>
          <cell r="BQ17">
            <v>695370.38572999893</v>
          </cell>
          <cell r="BR17">
            <v>215173.02664000008</v>
          </cell>
          <cell r="BS17">
            <v>202995.3421699997</v>
          </cell>
        </row>
        <row r="18">
          <cell r="H18" t="str">
            <v>PAÍSES BAJOS.</v>
          </cell>
          <cell r="K18">
            <v>773703.17070999893</v>
          </cell>
          <cell r="L18">
            <v>222125.67428000024</v>
          </cell>
          <cell r="M18">
            <v>298293.99601999967</v>
          </cell>
          <cell r="AB18" t="str">
            <v>ITALIA.</v>
          </cell>
          <cell r="AE18">
            <v>263039.75731000007</v>
          </cell>
          <cell r="AF18">
            <v>83752.906420000014</v>
          </cell>
          <cell r="AG18">
            <v>111497.05794</v>
          </cell>
          <cell r="AU18" t="str">
            <v>PERÚ.</v>
          </cell>
          <cell r="AX18">
            <v>149720.80278</v>
          </cell>
          <cell r="AY18">
            <v>49286.62298</v>
          </cell>
          <cell r="AZ18">
            <v>62422.620129999988</v>
          </cell>
          <cell r="BN18" t="str">
            <v>CHILE.</v>
          </cell>
          <cell r="BQ18">
            <v>382784.82970000111</v>
          </cell>
          <cell r="BR18">
            <v>115137.47592999983</v>
          </cell>
          <cell r="BS18">
            <v>100808.36470999991</v>
          </cell>
        </row>
        <row r="19">
          <cell r="H19" t="str">
            <v>BÉLGICA.</v>
          </cell>
          <cell r="K19">
            <v>812875.41400999948</v>
          </cell>
          <cell r="L19">
            <v>257446.43209000002</v>
          </cell>
          <cell r="M19">
            <v>248608.95539000013</v>
          </cell>
          <cell r="AB19" t="str">
            <v>JAPÓN.</v>
          </cell>
          <cell r="AE19">
            <v>346875.67228999996</v>
          </cell>
          <cell r="AF19">
            <v>108286.91872000002</v>
          </cell>
          <cell r="AG19">
            <v>100965.84700000002</v>
          </cell>
          <cell r="AU19" t="str">
            <v>ECUADOR.</v>
          </cell>
          <cell r="AX19">
            <v>250637.22796000002</v>
          </cell>
          <cell r="AY19">
            <v>74597.401090000014</v>
          </cell>
          <cell r="AZ19">
            <v>56329.372610000006</v>
          </cell>
          <cell r="BN19" t="str">
            <v>CHINA.</v>
          </cell>
          <cell r="BQ19">
            <v>238618.58455000003</v>
          </cell>
          <cell r="BR19">
            <v>66641.634959999981</v>
          </cell>
          <cell r="BS19">
            <v>96094.353870000006</v>
          </cell>
        </row>
        <row r="20">
          <cell r="H20" t="str">
            <v>ALEMANIA.</v>
          </cell>
          <cell r="K20">
            <v>751608.52983999951</v>
          </cell>
          <cell r="L20">
            <v>255010.75042000005</v>
          </cell>
          <cell r="M20">
            <v>230876.06410000002</v>
          </cell>
          <cell r="AB20" t="str">
            <v>ESPAÑA.</v>
          </cell>
          <cell r="AE20">
            <v>291781.29223000008</v>
          </cell>
          <cell r="AF20">
            <v>81825.236929999999</v>
          </cell>
          <cell r="AG20">
            <v>95421.133810000028</v>
          </cell>
          <cell r="AU20" t="str">
            <v>ESPAÑA.</v>
          </cell>
          <cell r="AX20">
            <v>156324.67131999996</v>
          </cell>
          <cell r="AY20">
            <v>42376.871770000005</v>
          </cell>
          <cell r="AZ20">
            <v>53287.198159999985</v>
          </cell>
          <cell r="BN20" t="str">
            <v>GUATEMALA.</v>
          </cell>
          <cell r="BQ20">
            <v>313747.3616400006</v>
          </cell>
          <cell r="BR20">
            <v>94384.637139999977</v>
          </cell>
          <cell r="BS20">
            <v>95073.673830000029</v>
          </cell>
        </row>
        <row r="21">
          <cell r="H21" t="str">
            <v>CANADÁ.</v>
          </cell>
          <cell r="K21">
            <v>687797.86193000071</v>
          </cell>
          <cell r="L21">
            <v>235332.28751000008</v>
          </cell>
          <cell r="M21">
            <v>206872.41100000011</v>
          </cell>
          <cell r="AB21" t="str">
            <v>CHINA.</v>
          </cell>
          <cell r="AE21">
            <v>268647.64821999997</v>
          </cell>
          <cell r="AF21">
            <v>87368.401430000013</v>
          </cell>
          <cell r="AG21">
            <v>77475.906969999996</v>
          </cell>
          <cell r="AU21" t="str">
            <v>CHILE.</v>
          </cell>
          <cell r="AX21">
            <v>136610.1685</v>
          </cell>
          <cell r="AY21">
            <v>41886.542890000012</v>
          </cell>
          <cell r="AZ21">
            <v>47828.919979999991</v>
          </cell>
          <cell r="BN21" t="str">
            <v>COSTA RICA.</v>
          </cell>
          <cell r="BQ21">
            <v>307572.35556999914</v>
          </cell>
          <cell r="BR21">
            <v>91158.072239999892</v>
          </cell>
          <cell r="BS21">
            <v>92453.810439999987</v>
          </cell>
        </row>
        <row r="22">
          <cell r="H22" t="str">
            <v>REINO UNIDO.</v>
          </cell>
          <cell r="K22">
            <v>483826.11226000043</v>
          </cell>
          <cell r="L22">
            <v>152696.76798000006</v>
          </cell>
          <cell r="M22">
            <v>194676.27513999972</v>
          </cell>
          <cell r="AB22" t="str">
            <v>FRANCIA.</v>
          </cell>
          <cell r="AE22">
            <v>200630.35532999999</v>
          </cell>
          <cell r="AF22">
            <v>56416.211210000009</v>
          </cell>
          <cell r="AG22">
            <v>76116.530649999942</v>
          </cell>
          <cell r="AU22" t="str">
            <v>BRASIL.</v>
          </cell>
          <cell r="AX22">
            <v>84016.573110000012</v>
          </cell>
          <cell r="AY22">
            <v>3526.9408099999996</v>
          </cell>
          <cell r="AZ22">
            <v>39852.006989999994</v>
          </cell>
          <cell r="BN22" t="str">
            <v>PANAMÁ.</v>
          </cell>
          <cell r="BQ22">
            <v>293222.12858999992</v>
          </cell>
          <cell r="BR22">
            <v>81297.366230000247</v>
          </cell>
          <cell r="BS22">
            <v>86585.866540000046</v>
          </cell>
        </row>
        <row r="23">
          <cell r="H23" t="str">
            <v>CHINA.</v>
          </cell>
          <cell r="K23">
            <v>527149.66040999989</v>
          </cell>
          <cell r="L23">
            <v>160819.93431000004</v>
          </cell>
          <cell r="M23">
            <v>182666.47415000005</v>
          </cell>
          <cell r="AB23" t="str">
            <v>REP DE COREA (SUR).</v>
          </cell>
          <cell r="AE23">
            <v>226719.73273999995</v>
          </cell>
          <cell r="AF23">
            <v>71082.352499999994</v>
          </cell>
          <cell r="AG23">
            <v>75010.187250000003</v>
          </cell>
          <cell r="AU23" t="str">
            <v>REPÚBLICA DOMINICANA.</v>
          </cell>
          <cell r="AX23">
            <v>99367.062050000022</v>
          </cell>
          <cell r="AY23">
            <v>39709.63665</v>
          </cell>
          <cell r="AZ23">
            <v>32782.721199999993</v>
          </cell>
          <cell r="BN23" t="str">
            <v>REPÚBLICA DOMINICANA.</v>
          </cell>
          <cell r="BQ23">
            <v>282814.72309000022</v>
          </cell>
          <cell r="BR23">
            <v>90276.247520000063</v>
          </cell>
          <cell r="BS23">
            <v>80008.430940000064</v>
          </cell>
        </row>
        <row r="24">
          <cell r="H24" t="str">
            <v>ESPAÑA.</v>
          </cell>
          <cell r="K24">
            <v>522273.45097000076</v>
          </cell>
          <cell r="L24">
            <v>146058.06611000016</v>
          </cell>
          <cell r="M24">
            <v>172068.47713999986</v>
          </cell>
          <cell r="AB24" t="str">
            <v>IRAK.</v>
          </cell>
          <cell r="AE24">
            <v>63763.376479999999</v>
          </cell>
          <cell r="AF24">
            <v>29246.870020000002</v>
          </cell>
          <cell r="AG24">
            <v>33677.523590000012</v>
          </cell>
          <cell r="AU24" t="str">
            <v>PANAMÁ.</v>
          </cell>
          <cell r="AX24">
            <v>70507.939510000026</v>
          </cell>
          <cell r="AY24">
            <v>22124.641629999995</v>
          </cell>
          <cell r="AZ24">
            <v>27859.983980000005</v>
          </cell>
          <cell r="BN24" t="str">
            <v>EL SALVADOR.</v>
          </cell>
          <cell r="BQ24">
            <v>209468.41513999947</v>
          </cell>
          <cell r="BR24">
            <v>49909.921309999991</v>
          </cell>
          <cell r="BS24">
            <v>54725.596380000017</v>
          </cell>
        </row>
        <row r="25">
          <cell r="H25" t="str">
            <v>CHILE.</v>
          </cell>
          <cell r="K25">
            <v>565660.25127000071</v>
          </cell>
          <cell r="L25">
            <v>169864.43572000013</v>
          </cell>
          <cell r="M25">
            <v>160045.59241999994</v>
          </cell>
          <cell r="AB25" t="str">
            <v>AUSTRALIA.</v>
          </cell>
          <cell r="AE25">
            <v>122176.12488999996</v>
          </cell>
          <cell r="AF25">
            <v>38644.37107999999</v>
          </cell>
          <cell r="AG25">
            <v>30487.217720000008</v>
          </cell>
          <cell r="AU25" t="str">
            <v>CUBA.</v>
          </cell>
          <cell r="AX25">
            <v>67721.085579999999</v>
          </cell>
          <cell r="AY25">
            <v>25869.94094</v>
          </cell>
          <cell r="AZ25">
            <v>21266.351730000002</v>
          </cell>
          <cell r="BN25" t="str">
            <v>ARGENTINA.</v>
          </cell>
          <cell r="BQ25">
            <v>193845.85871</v>
          </cell>
          <cell r="BR25">
            <v>64103.840930000042</v>
          </cell>
          <cell r="BS25">
            <v>44288.132969999984</v>
          </cell>
        </row>
        <row r="26">
          <cell r="H26" t="str">
            <v>JAPÓN.</v>
          </cell>
          <cell r="K26">
            <v>428466.24745000014</v>
          </cell>
          <cell r="L26">
            <v>128292.11478</v>
          </cell>
          <cell r="M26">
            <v>134684.43774999998</v>
          </cell>
          <cell r="AB26" t="str">
            <v>POLONIA.</v>
          </cell>
          <cell r="AE26">
            <v>60988.885159999998</v>
          </cell>
          <cell r="AF26">
            <v>21245.655430000003</v>
          </cell>
          <cell r="AG26">
            <v>29203.036479999999</v>
          </cell>
          <cell r="AU26" t="str">
            <v>REP UNIDA DEL CAMERÚN.</v>
          </cell>
          <cell r="AX26">
            <v>78005.139920000001</v>
          </cell>
          <cell r="AY26">
            <v>9573.5893699999979</v>
          </cell>
          <cell r="AZ26">
            <v>19084.77074</v>
          </cell>
          <cell r="BN26" t="str">
            <v>HONDURAS.</v>
          </cell>
          <cell r="BQ26">
            <v>110662.06865000009</v>
          </cell>
          <cell r="BR26">
            <v>31921.226769999997</v>
          </cell>
          <cell r="BS26">
            <v>31776.034029999995</v>
          </cell>
        </row>
        <row r="27">
          <cell r="K27">
            <v>20046385.008260012</v>
          </cell>
          <cell r="L27">
            <v>6468942.7367600035</v>
          </cell>
          <cell r="M27">
            <v>6338519.2487600017</v>
          </cell>
          <cell r="AE27">
            <v>9733173.4642500058</v>
          </cell>
          <cell r="AF27">
            <v>3247006.5763299987</v>
          </cell>
          <cell r="AG27">
            <v>3230503.3246400007</v>
          </cell>
          <cell r="AX27">
            <v>3101889.6722599994</v>
          </cell>
          <cell r="AY27">
            <v>1009145.69978</v>
          </cell>
          <cell r="AZ27">
            <v>1058644.58638</v>
          </cell>
          <cell r="BN27" t="str">
            <v>Subtotal</v>
          </cell>
          <cell r="BQ27">
            <v>9639515.0085299965</v>
          </cell>
          <cell r="BR27">
            <v>2959921.2953799996</v>
          </cell>
          <cell r="BS27">
            <v>2899847.1044100015</v>
          </cell>
        </row>
      </sheetData>
      <sheetData sheetId="4">
        <row r="12">
          <cell r="H12" t="str">
            <v>Antioquia</v>
          </cell>
          <cell r="K12">
            <v>5124669.126119988</v>
          </cell>
          <cell r="L12">
            <v>1636306.2749400011</v>
          </cell>
          <cell r="M12">
            <v>1837820.8682699904</v>
          </cell>
          <cell r="AB12" t="str">
            <v>Antioquia</v>
          </cell>
          <cell r="AE12">
            <v>2784183.5108399978</v>
          </cell>
          <cell r="AF12">
            <v>920891.81129999971</v>
          </cell>
          <cell r="AG12">
            <v>1122514.5519500023</v>
          </cell>
          <cell r="AU12" t="str">
            <v>Valle del Cauca</v>
          </cell>
          <cell r="AX12">
            <v>718951.26574999955</v>
          </cell>
          <cell r="AY12">
            <v>230438.37645999988</v>
          </cell>
          <cell r="AZ12">
            <v>244843.85512000002</v>
          </cell>
          <cell r="BN12" t="str">
            <v>Bogotá D.C.</v>
          </cell>
          <cell r="BQ12">
            <v>2074305.759419994</v>
          </cell>
          <cell r="BR12">
            <v>634446.54528999666</v>
          </cell>
          <cell r="BS12">
            <v>630499.63183000206</v>
          </cell>
        </row>
        <row r="13">
          <cell r="H13" t="str">
            <v>Bogotá D.C.</v>
          </cell>
          <cell r="K13">
            <v>5006310.9278299743</v>
          </cell>
          <cell r="L13">
            <v>1632658.8215199909</v>
          </cell>
          <cell r="M13">
            <v>1537316.9444399986</v>
          </cell>
          <cell r="AB13" t="str">
            <v>Bogotá D.C.</v>
          </cell>
          <cell r="AE13">
            <v>2513369.2291800026</v>
          </cell>
          <cell r="AF13">
            <v>885129.12266000069</v>
          </cell>
          <cell r="AG13">
            <v>786150.94437999965</v>
          </cell>
          <cell r="AU13" t="str">
            <v>Magdalena</v>
          </cell>
          <cell r="AX13">
            <v>603510.92621000006</v>
          </cell>
          <cell r="AY13">
            <v>204109.44673000003</v>
          </cell>
          <cell r="AZ13">
            <v>216792.83203999995</v>
          </cell>
          <cell r="BN13" t="str">
            <v>Bolívar</v>
          </cell>
          <cell r="BQ13">
            <v>1911753.5077499989</v>
          </cell>
          <cell r="BR13">
            <v>578249.41536999936</v>
          </cell>
          <cell r="BS13">
            <v>556920.64998000057</v>
          </cell>
        </row>
        <row r="14">
          <cell r="H14" t="str">
            <v>Valle del Cauca</v>
          </cell>
          <cell r="K14">
            <v>2730505.4693199978</v>
          </cell>
          <cell r="L14">
            <v>843117.36001999828</v>
          </cell>
          <cell r="M14">
            <v>896594.08866999915</v>
          </cell>
          <cell r="AB14" t="str">
            <v>Cundinamarca</v>
          </cell>
          <cell r="AE14">
            <v>1204229.8525600003</v>
          </cell>
          <cell r="AF14">
            <v>446288.81287000002</v>
          </cell>
          <cell r="AG14">
            <v>423679.85681000043</v>
          </cell>
          <cell r="AU14" t="str">
            <v>Antioquia</v>
          </cell>
          <cell r="AX14">
            <v>608335.70886999951</v>
          </cell>
          <cell r="AY14">
            <v>196356.67244999993</v>
          </cell>
          <cell r="AZ14">
            <v>174613.34856999991</v>
          </cell>
          <cell r="BN14" t="str">
            <v>Atlántico</v>
          </cell>
          <cell r="BQ14">
            <v>1807965.6106799983</v>
          </cell>
          <cell r="BR14">
            <v>542667.87535999948</v>
          </cell>
          <cell r="BS14">
            <v>546026.36366000003</v>
          </cell>
        </row>
        <row r="15">
          <cell r="H15" t="str">
            <v>Cundinamarca</v>
          </cell>
          <cell r="K15">
            <v>2535067.3408500012</v>
          </cell>
          <cell r="L15">
            <v>859252.47287000134</v>
          </cell>
          <cell r="M15">
            <v>813229.11742000154</v>
          </cell>
          <cell r="AB15" t="str">
            <v>Huila</v>
          </cell>
          <cell r="AE15">
            <v>1508108.3203699999</v>
          </cell>
          <cell r="AF15">
            <v>450541.0468500001</v>
          </cell>
          <cell r="AG15">
            <v>378385.01894999994</v>
          </cell>
          <cell r="AU15" t="str">
            <v>Atlántico</v>
          </cell>
          <cell r="AX15">
            <v>395138.90894000005</v>
          </cell>
          <cell r="AY15">
            <v>132870.81737999999</v>
          </cell>
          <cell r="AZ15">
            <v>140652.45164999997</v>
          </cell>
          <cell r="BN15" t="str">
            <v>Antioquia</v>
          </cell>
          <cell r="BQ15">
            <v>1732149.9064100082</v>
          </cell>
          <cell r="BR15">
            <v>519057.79119000013</v>
          </cell>
          <cell r="BS15">
            <v>540692.967750001</v>
          </cell>
        </row>
        <row r="16">
          <cell r="H16" t="str">
            <v>Atlántico</v>
          </cell>
          <cell r="K16">
            <v>2254967.7723599938</v>
          </cell>
          <cell r="L16">
            <v>691352.6435799991</v>
          </cell>
          <cell r="M16">
            <v>699746.34490000003</v>
          </cell>
          <cell r="AB16" t="str">
            <v>Magdalena</v>
          </cell>
          <cell r="AE16">
            <v>638786.79462000029</v>
          </cell>
          <cell r="AF16">
            <v>188774.64887</v>
          </cell>
          <cell r="AG16">
            <v>251221.54047000004</v>
          </cell>
          <cell r="AU16" t="str">
            <v>Caldas</v>
          </cell>
          <cell r="AX16">
            <v>398978.97883000004</v>
          </cell>
          <cell r="AY16">
            <v>120358.76116000001</v>
          </cell>
          <cell r="AZ16">
            <v>138822.06062000006</v>
          </cell>
          <cell r="BN16" t="str">
            <v>Valle del Cauca</v>
          </cell>
          <cell r="BQ16">
            <v>1580738.5002199945</v>
          </cell>
          <cell r="BR16">
            <v>494999.37278000073</v>
          </cell>
          <cell r="BS16">
            <v>490953.97874000011</v>
          </cell>
        </row>
        <row r="17">
          <cell r="H17" t="str">
            <v>Bolívar</v>
          </cell>
          <cell r="K17">
            <v>2087133.1392999983</v>
          </cell>
          <cell r="L17">
            <v>655840.5395099984</v>
          </cell>
          <cell r="M17">
            <v>601836.26788000041</v>
          </cell>
          <cell r="AB17" t="str">
            <v>Caldas</v>
          </cell>
          <cell r="AE17">
            <v>791080.62005999987</v>
          </cell>
          <cell r="AF17">
            <v>280520.01801999978</v>
          </cell>
          <cell r="AG17">
            <v>188700.72817000005</v>
          </cell>
          <cell r="AU17" t="str">
            <v>Bogotá D.C.</v>
          </cell>
          <cell r="AX17">
            <v>418635.93922999984</v>
          </cell>
          <cell r="AY17">
            <v>113083.15356999998</v>
          </cell>
          <cell r="AZ17">
            <v>120666.36823000008</v>
          </cell>
          <cell r="BN17" t="str">
            <v>Cundinamarca</v>
          </cell>
          <cell r="BQ17">
            <v>1082522.6502299986</v>
          </cell>
          <cell r="BR17">
            <v>344339.75429000001</v>
          </cell>
          <cell r="BS17">
            <v>309836.3682699998</v>
          </cell>
        </row>
        <row r="18">
          <cell r="H18" t="str">
            <v>Magdalena</v>
          </cell>
          <cell r="K18">
            <v>1246044.3820899997</v>
          </cell>
          <cell r="L18">
            <v>394099.09776000021</v>
          </cell>
          <cell r="M18">
            <v>471343.83420000022</v>
          </cell>
          <cell r="AB18" t="str">
            <v>Valle del Cauca</v>
          </cell>
          <cell r="AE18">
            <v>430815.70334999956</v>
          </cell>
          <cell r="AF18">
            <v>117679.61077999999</v>
          </cell>
          <cell r="AG18">
            <v>160796.25481000001</v>
          </cell>
          <cell r="AU18" t="str">
            <v>Cundinamarca</v>
          </cell>
          <cell r="AX18">
            <v>248314.83805999986</v>
          </cell>
          <cell r="AY18">
            <v>68623.90571000005</v>
          </cell>
          <cell r="AZ18">
            <v>79712.892339999889</v>
          </cell>
          <cell r="BN18" t="str">
            <v>Risaralda</v>
          </cell>
          <cell r="BQ18">
            <v>426740.40296000033</v>
          </cell>
          <cell r="BR18">
            <v>127562.24003999998</v>
          </cell>
          <cell r="BS18">
            <v>144599.06106000004</v>
          </cell>
        </row>
        <row r="19">
          <cell r="H19" t="str">
            <v>Huila</v>
          </cell>
          <cell r="K19">
            <v>1534799.0120699995</v>
          </cell>
          <cell r="L19">
            <v>459154.56381000008</v>
          </cell>
          <cell r="M19">
            <v>386580.40997999988</v>
          </cell>
          <cell r="AB19" t="str">
            <v>Santander</v>
          </cell>
          <cell r="AE19">
            <v>273180.29532999994</v>
          </cell>
          <cell r="AF19">
            <v>129451.77378000003</v>
          </cell>
          <cell r="AG19">
            <v>94249.509650000036</v>
          </cell>
          <cell r="AU19" t="str">
            <v>Risaralda</v>
          </cell>
          <cell r="AX19">
            <v>91126.427519999983</v>
          </cell>
          <cell r="AY19">
            <v>27925.315489999994</v>
          </cell>
          <cell r="AZ19">
            <v>30632.946389999994</v>
          </cell>
          <cell r="BN19" t="str">
            <v>Caldas</v>
          </cell>
          <cell r="BQ19">
            <v>173480.17349000007</v>
          </cell>
          <cell r="BR19">
            <v>56470.872650000034</v>
          </cell>
          <cell r="BS19">
            <v>49310.211409999989</v>
          </cell>
        </row>
        <row r="20">
          <cell r="H20" t="str">
            <v>Caldas</v>
          </cell>
          <cell r="K20">
            <v>1363539.7723799979</v>
          </cell>
          <cell r="L20">
            <v>457349.65182999952</v>
          </cell>
          <cell r="M20">
            <v>376833.00019999995</v>
          </cell>
          <cell r="AB20" t="str">
            <v>Risaralda</v>
          </cell>
          <cell r="AE20">
            <v>261360.52075999996</v>
          </cell>
          <cell r="AF20">
            <v>94584.441649999964</v>
          </cell>
          <cell r="AG20">
            <v>73277.502599999963</v>
          </cell>
          <cell r="AU20" t="str">
            <v>Cauca</v>
          </cell>
          <cell r="AX20">
            <v>93874.783050000013</v>
          </cell>
          <cell r="AY20">
            <v>34550.748949999994</v>
          </cell>
          <cell r="AZ20">
            <v>30408.021310000004</v>
          </cell>
          <cell r="BN20" t="str">
            <v>Norte de Santander</v>
          </cell>
          <cell r="BQ20">
            <v>111487.67389999979</v>
          </cell>
          <cell r="BR20">
            <v>37143.767480000031</v>
          </cell>
          <cell r="BS20">
            <v>32461.76632000001</v>
          </cell>
        </row>
        <row r="21">
          <cell r="H21" t="str">
            <v>Risaralda</v>
          </cell>
          <cell r="K21">
            <v>779227.35124000057</v>
          </cell>
          <cell r="L21">
            <v>250071.99718000001</v>
          </cell>
          <cell r="M21">
            <v>248509.51004999984</v>
          </cell>
          <cell r="AB21" t="str">
            <v>Quindío</v>
          </cell>
          <cell r="AE21">
            <v>265810.33183999994</v>
          </cell>
          <cell r="AF21">
            <v>88798.868639999986</v>
          </cell>
          <cell r="AG21">
            <v>67332.023699999991</v>
          </cell>
          <cell r="AU21" t="str">
            <v>Tolima</v>
          </cell>
          <cell r="AX21">
            <v>74370.991910000055</v>
          </cell>
          <cell r="AY21">
            <v>19381.870769999994</v>
          </cell>
          <cell r="AZ21">
            <v>24701.713529999994</v>
          </cell>
          <cell r="BN21" t="str">
            <v>Cauca</v>
          </cell>
          <cell r="BQ21">
            <v>65024.976520000018</v>
          </cell>
          <cell r="BR21">
            <v>16013.556649999986</v>
          </cell>
          <cell r="BS21">
            <v>30344.708819999996</v>
          </cell>
        </row>
        <row r="22">
          <cell r="H22" t="str">
            <v>Santander</v>
          </cell>
          <cell r="K22">
            <v>465189.75855000119</v>
          </cell>
          <cell r="L22">
            <v>216600.97644000009</v>
          </cell>
          <cell r="M22">
            <v>146817.15261999989</v>
          </cell>
          <cell r="AB22" t="str">
            <v>Bolívar</v>
          </cell>
          <cell r="AE22">
            <v>135761.57651000004</v>
          </cell>
          <cell r="AF22">
            <v>63961.855080000001</v>
          </cell>
          <cell r="AG22">
            <v>30952.841669999987</v>
          </cell>
          <cell r="AU22" t="str">
            <v>Santander</v>
          </cell>
          <cell r="AX22">
            <v>104169.79616</v>
          </cell>
          <cell r="AY22">
            <v>59237.82598999999</v>
          </cell>
          <cell r="AZ22">
            <v>24252.339039999999</v>
          </cell>
          <cell r="BN22" t="str">
            <v>Santander</v>
          </cell>
          <cell r="BQ22">
            <v>87839.667059999876</v>
          </cell>
          <cell r="BR22">
            <v>27911.376669999969</v>
          </cell>
          <cell r="BS22">
            <v>28315.303929999984</v>
          </cell>
        </row>
        <row r="23">
          <cell r="H23" t="str">
            <v>Quindío</v>
          </cell>
          <cell r="K23">
            <v>286211.32179999939</v>
          </cell>
          <cell r="L23">
            <v>94166.600239999971</v>
          </cell>
          <cell r="M23">
            <v>73697.158619999973</v>
          </cell>
          <cell r="AB23" t="str">
            <v>Córdoba</v>
          </cell>
          <cell r="AE23">
            <v>105912.67724</v>
          </cell>
          <cell r="AF23">
            <v>36632.142910000002</v>
          </cell>
          <cell r="AG23">
            <v>29161.207150000006</v>
          </cell>
          <cell r="AU23" t="str">
            <v>Nariño</v>
          </cell>
          <cell r="AX23">
            <v>11823.32897</v>
          </cell>
          <cell r="AY23">
            <v>4356.83284</v>
          </cell>
          <cell r="AZ23">
            <v>19620.68247</v>
          </cell>
          <cell r="BN23" t="str">
            <v>La Guajira</v>
          </cell>
          <cell r="BQ23">
            <v>22212.969789999988</v>
          </cell>
          <cell r="BR23">
            <v>4809.6275999999998</v>
          </cell>
          <cell r="BS23">
            <v>5943.6734199999992</v>
          </cell>
        </row>
        <row r="24">
          <cell r="H24" t="str">
            <v>Cauca</v>
          </cell>
          <cell r="K24">
            <v>200566.13504999981</v>
          </cell>
          <cell r="L24">
            <v>64741.964239999972</v>
          </cell>
          <cell r="M24">
            <v>66606.626489999981</v>
          </cell>
          <cell r="AB24" t="str">
            <v>Nariño</v>
          </cell>
          <cell r="AE24">
            <v>130666.11092000002</v>
          </cell>
          <cell r="AF24">
            <v>17647.860820000005</v>
          </cell>
          <cell r="AG24">
            <v>27584.430539999994</v>
          </cell>
          <cell r="AU24" t="str">
            <v>Norte de Santander</v>
          </cell>
          <cell r="AX24">
            <v>60445.932420000012</v>
          </cell>
          <cell r="AY24">
            <v>24189.939419999999</v>
          </cell>
          <cell r="AZ24">
            <v>18396.956169999998</v>
          </cell>
          <cell r="BN24" t="str">
            <v>Magdalena</v>
          </cell>
          <cell r="BQ24">
            <v>3746.6612599999994</v>
          </cell>
          <cell r="BR24">
            <v>1215.00216</v>
          </cell>
          <cell r="BS24">
            <v>3329.4616900000005</v>
          </cell>
        </row>
        <row r="25">
          <cell r="H25" t="str">
            <v>Norte de Santander</v>
          </cell>
          <cell r="K25">
            <v>181985.66178000032</v>
          </cell>
          <cell r="L25">
            <v>65563.422489999997</v>
          </cell>
          <cell r="M25">
            <v>51654.662259999997</v>
          </cell>
          <cell r="AB25" t="str">
            <v>Atlántico</v>
          </cell>
          <cell r="AE25">
            <v>51863.252740000047</v>
          </cell>
          <cell r="AF25">
            <v>15813.950839999998</v>
          </cell>
          <cell r="AG25">
            <v>13067.529590000002</v>
          </cell>
          <cell r="AU25" t="str">
            <v>Bolívar</v>
          </cell>
          <cell r="AX25">
            <v>39618.055039999999</v>
          </cell>
          <cell r="AY25">
            <v>13629.269060000001</v>
          </cell>
          <cell r="AZ25">
            <v>13962.776229999996</v>
          </cell>
          <cell r="BN25" t="str">
            <v>Meta</v>
          </cell>
          <cell r="BQ25">
            <v>15584.291019999997</v>
          </cell>
          <cell r="BR25">
            <v>3545.2031899999993</v>
          </cell>
          <cell r="BS25">
            <v>3146.7218900000003</v>
          </cell>
        </row>
        <row r="26">
          <cell r="H26" t="str">
            <v>Nariño</v>
          </cell>
          <cell r="K26">
            <v>145858.61477000013</v>
          </cell>
          <cell r="L26">
            <v>23296.908810000008</v>
          </cell>
          <cell r="M26">
            <v>48160.255050000043</v>
          </cell>
          <cell r="AB26" t="str">
            <v>Tolima</v>
          </cell>
          <cell r="AE26">
            <v>56092.201939999999</v>
          </cell>
          <cell r="AF26">
            <v>12424.999740000001</v>
          </cell>
          <cell r="AG26">
            <v>10119.022429999999</v>
          </cell>
          <cell r="AU26" t="str">
            <v>Cesar</v>
          </cell>
          <cell r="AX26">
            <v>33126.97496</v>
          </cell>
          <cell r="AY26">
            <v>8739.5694899999999</v>
          </cell>
          <cell r="AZ26">
            <v>11729.981400000001</v>
          </cell>
          <cell r="BN26" t="str">
            <v>Huila</v>
          </cell>
          <cell r="BQ26">
            <v>783.15733</v>
          </cell>
          <cell r="BR26">
            <v>261.88542000000007</v>
          </cell>
          <cell r="BS26">
            <v>1652.0451100000002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376C-C40D-487E-8F0B-0ABCA0183600}">
  <dimension ref="A1:J305"/>
  <sheetViews>
    <sheetView showGridLines="0" topLeftCell="A29" zoomScaleNormal="100" workbookViewId="0">
      <selection activeCell="I17" sqref="I17"/>
    </sheetView>
  </sheetViews>
  <sheetFormatPr baseColWidth="10" defaultColWidth="11.44140625" defaultRowHeight="0" customHeight="1" zeroHeight="1" x14ac:dyDescent="0.3"/>
  <cols>
    <col min="1" max="1" width="1" style="1" customWidth="1"/>
    <col min="2" max="2" width="24" style="1" customWidth="1"/>
    <col min="3" max="3" width="11.109375" style="2" customWidth="1"/>
    <col min="4" max="4" width="9.109375" style="2" customWidth="1"/>
    <col min="5" max="5" width="10.109375" style="1" customWidth="1"/>
    <col min="6" max="6" width="11.6640625" style="1" customWidth="1"/>
    <col min="7" max="7" width="13" style="1" customWidth="1"/>
    <col min="8" max="8" width="10.88671875" style="1" customWidth="1"/>
    <col min="9" max="9" width="12.88671875" style="1" customWidth="1"/>
    <col min="10" max="10" width="13.33203125" style="1" customWidth="1"/>
  </cols>
  <sheetData>
    <row r="1" spans="1:10" ht="14.4" x14ac:dyDescent="0.3"/>
    <row r="2" spans="1:10" ht="14.4" x14ac:dyDescent="0.3"/>
    <row r="3" spans="1:10" ht="14.4" x14ac:dyDescent="0.3"/>
    <row r="4" spans="1:10" ht="14.4" x14ac:dyDescent="0.3"/>
    <row r="5" spans="1:10" ht="14.4" x14ac:dyDescent="0.3"/>
    <row r="6" spans="1:10" ht="18" customHeight="1" x14ac:dyDescent="0.5">
      <c r="A6" s="12"/>
      <c r="E6" s="54" t="s">
        <v>363</v>
      </c>
      <c r="F6"/>
      <c r="G6" s="51"/>
      <c r="H6" s="51"/>
      <c r="I6" s="51"/>
    </row>
    <row r="7" spans="1:10" ht="16.8" x14ac:dyDescent="0.45">
      <c r="A7" s="9"/>
      <c r="B7" s="9"/>
      <c r="C7" s="10"/>
      <c r="D7" s="7" t="s">
        <v>283</v>
      </c>
      <c r="E7" s="9"/>
      <c r="F7" s="9"/>
      <c r="G7" s="9"/>
      <c r="H7" s="9"/>
      <c r="I7" s="9"/>
    </row>
    <row r="8" spans="1:10" ht="9.75" customHeight="1" x14ac:dyDescent="0.45">
      <c r="A8" s="9"/>
      <c r="B8" s="9"/>
      <c r="C8" s="10"/>
      <c r="D8" s="7"/>
      <c r="E8" s="9"/>
      <c r="F8" s="9"/>
      <c r="G8" s="9"/>
      <c r="H8" s="9"/>
      <c r="I8" s="9"/>
    </row>
    <row r="9" spans="1:10" ht="15.75" customHeight="1" x14ac:dyDescent="0.45">
      <c r="A9" s="9"/>
      <c r="C9" s="52"/>
      <c r="D9" s="1"/>
      <c r="E9" s="55" t="s">
        <v>336</v>
      </c>
      <c r="F9" s="52"/>
      <c r="G9" s="52"/>
      <c r="H9" s="52"/>
      <c r="I9" s="52"/>
    </row>
    <row r="10" spans="1:10" ht="15.75" customHeight="1" x14ac:dyDescent="0.45">
      <c r="A10" s="9"/>
      <c r="B10" s="8"/>
      <c r="C10" s="8"/>
      <c r="D10" s="8"/>
      <c r="E10" s="8"/>
      <c r="F10" s="8"/>
      <c r="G10" s="8"/>
      <c r="H10" s="8"/>
      <c r="I10" s="8"/>
    </row>
    <row r="11" spans="1:10" ht="21" customHeight="1" x14ac:dyDescent="0.5">
      <c r="A11" s="9"/>
      <c r="B11" s="53" t="s">
        <v>311</v>
      </c>
      <c r="C11" s="53"/>
      <c r="D11" s="53"/>
      <c r="E11" s="53"/>
      <c r="F11" s="53"/>
      <c r="G11" s="53"/>
      <c r="H11" s="53"/>
      <c r="I11" s="53"/>
    </row>
    <row r="12" spans="1:10" ht="14.4" x14ac:dyDescent="0.3">
      <c r="C12" s="1"/>
      <c r="D12" s="1"/>
    </row>
    <row r="13" spans="1:10" ht="12.75" customHeight="1" x14ac:dyDescent="0.3">
      <c r="D13" s="57"/>
    </row>
    <row r="14" spans="1:10" ht="15.6" x14ac:dyDescent="0.4">
      <c r="B14" s="11" t="s">
        <v>284</v>
      </c>
      <c r="D14" s="5"/>
      <c r="E14" s="6"/>
      <c r="F14" s="5"/>
      <c r="G14" s="5"/>
      <c r="H14" s="5"/>
      <c r="I14" s="5"/>
      <c r="J14"/>
    </row>
    <row r="15" spans="1:10" ht="12.75" customHeight="1" x14ac:dyDescent="0.45">
      <c r="B15" s="149" t="s">
        <v>315</v>
      </c>
      <c r="C15" s="87"/>
      <c r="D15" s="151" t="str">
        <f>+'[1]c.1 general'!$B$4</f>
        <v>Abril</v>
      </c>
      <c r="E15" s="152"/>
      <c r="F15" s="58" t="s">
        <v>328</v>
      </c>
      <c r="I15" s="5"/>
      <c r="J15"/>
    </row>
    <row r="16" spans="1:10" ht="12.75" customHeight="1" x14ac:dyDescent="0.45">
      <c r="B16" s="150"/>
      <c r="C16" s="88"/>
      <c r="D16" s="33">
        <v>2025</v>
      </c>
      <c r="E16" s="33">
        <v>2026</v>
      </c>
      <c r="F16" s="33" t="s">
        <v>388</v>
      </c>
      <c r="I16" s="5"/>
      <c r="J16"/>
    </row>
    <row r="17" spans="1:10" ht="17.399999999999999" thickBot="1" x14ac:dyDescent="0.5">
      <c r="B17" s="22" t="s">
        <v>288</v>
      </c>
      <c r="C17" s="24"/>
      <c r="D17" s="122">
        <f>+'[1]c.1 general'!C9/1000</f>
        <v>2323.5634373600001</v>
      </c>
      <c r="E17" s="122">
        <f>+'[1]c.1 general'!D9/1000</f>
        <v>1901.3236337700002</v>
      </c>
      <c r="F17" s="23">
        <f>+((E17/D17)-1)*100</f>
        <v>-18.172079866678516</v>
      </c>
      <c r="H17" s="89"/>
      <c r="I17" s="5"/>
      <c r="J17"/>
    </row>
    <row r="18" spans="1:10" ht="13.2" customHeight="1" thickTop="1" x14ac:dyDescent="0.45">
      <c r="B18" s="27" t="s">
        <v>285</v>
      </c>
      <c r="C18" s="30"/>
      <c r="D18" s="123">
        <f>+'[1]c.1 general'!C10/1000</f>
        <v>994.02301420000015</v>
      </c>
      <c r="E18" s="123">
        <f>+'[1]c.1 general'!D10/1000</f>
        <v>694.45136168999977</v>
      </c>
      <c r="F18" s="28">
        <f t="shared" ref="F18:F25" si="0">+((E18/D18)-1)*100</f>
        <v>-30.13729543788266</v>
      </c>
      <c r="I18" s="5"/>
      <c r="J18"/>
    </row>
    <row r="19" spans="1:10" ht="13.2" customHeight="1" x14ac:dyDescent="0.45">
      <c r="B19" s="13" t="s">
        <v>286</v>
      </c>
      <c r="C19" s="31"/>
      <c r="D19" s="124">
        <f>+'[1]c.1 general'!C11/1000</f>
        <v>399.58273948999988</v>
      </c>
      <c r="E19" s="124">
        <f>+'[1]c.1 general'!D11/1000</f>
        <v>326.11496182000025</v>
      </c>
      <c r="F19" s="14">
        <f t="shared" si="0"/>
        <v>-18.386123926115751</v>
      </c>
      <c r="I19" s="5"/>
      <c r="J19"/>
    </row>
    <row r="20" spans="1:10" ht="13.2" customHeight="1" x14ac:dyDescent="0.45">
      <c r="B20" s="29" t="s">
        <v>287</v>
      </c>
      <c r="C20" s="32"/>
      <c r="D20" s="125">
        <f>+'[1]c.1 general'!C12/1000</f>
        <v>929.95768366999948</v>
      </c>
      <c r="E20" s="125">
        <f>+'[1]c.1 general'!D12/1000</f>
        <v>880.75731026000039</v>
      </c>
      <c r="F20" s="135">
        <f t="shared" si="0"/>
        <v>-5.2906034622816396</v>
      </c>
      <c r="I20" s="5"/>
      <c r="J20"/>
    </row>
    <row r="21" spans="1:10" ht="13.2" customHeight="1" x14ac:dyDescent="0.45">
      <c r="B21" s="15" t="s">
        <v>176</v>
      </c>
      <c r="C21" s="25"/>
      <c r="D21" s="126">
        <f>+'[1]c.1 general'!C13/1000</f>
        <v>302.8906284899997</v>
      </c>
      <c r="E21" s="126">
        <f>+'[1]c.1 general'!D13/1000</f>
        <v>299.64835001000051</v>
      </c>
      <c r="F21" s="16">
        <f t="shared" si="0"/>
        <v>-1.0704452944493292</v>
      </c>
      <c r="I21" s="5"/>
      <c r="J21"/>
    </row>
    <row r="22" spans="1:10" ht="16.8" x14ac:dyDescent="0.45">
      <c r="B22" s="15" t="s">
        <v>175</v>
      </c>
      <c r="C22" s="25"/>
      <c r="D22" s="126">
        <f>+'[1]c.1 general'!C14/1000</f>
        <v>391.98674819999968</v>
      </c>
      <c r="E22" s="126">
        <f>+'[1]c.1 general'!D14/1000</f>
        <v>401.78857179999989</v>
      </c>
      <c r="F22" s="16">
        <f t="shared" si="0"/>
        <v>2.5005497366964891</v>
      </c>
      <c r="I22" s="5"/>
      <c r="J22"/>
    </row>
    <row r="23" spans="1:10" ht="13.2" customHeight="1" x14ac:dyDescent="0.45">
      <c r="B23" s="15" t="s">
        <v>174</v>
      </c>
      <c r="C23" s="25"/>
      <c r="D23" s="126">
        <f>+'[1]c.1 general'!C15/1000</f>
        <v>205.36861042000004</v>
      </c>
      <c r="E23" s="126">
        <f>+'[1]c.1 general'!D15/1000</f>
        <v>132.72489546000003</v>
      </c>
      <c r="F23" s="16">
        <f t="shared" si="0"/>
        <v>-35.372355498455242</v>
      </c>
      <c r="I23" s="5"/>
      <c r="J23"/>
    </row>
    <row r="24" spans="1:10" ht="13.2" customHeight="1" x14ac:dyDescent="0.45">
      <c r="B24" s="15" t="s">
        <v>173</v>
      </c>
      <c r="C24" s="25"/>
      <c r="D24" s="126">
        <f>+'[1]c.1 general'!C16/1000</f>
        <v>27.996143039999996</v>
      </c>
      <c r="E24" s="126">
        <f>+'[1]c.1 general'!D16/1000</f>
        <v>45.382381099999996</v>
      </c>
      <c r="F24" s="16">
        <f t="shared" si="0"/>
        <v>62.102261854995874</v>
      </c>
      <c r="I24" s="5"/>
      <c r="J24"/>
    </row>
    <row r="25" spans="1:10" ht="17.399999999999999" thickBot="1" x14ac:dyDescent="0.5">
      <c r="B25" s="17" t="s">
        <v>172</v>
      </c>
      <c r="C25" s="26"/>
      <c r="D25" s="127">
        <f>+'[1]c.1 general'!C17/1000</f>
        <v>1.7155535199999996</v>
      </c>
      <c r="E25" s="127">
        <f>+'[1]c.1 general'!D17/1000</f>
        <v>1.2131118900000002</v>
      </c>
      <c r="F25" s="18">
        <f t="shared" si="0"/>
        <v>-29.287435462811995</v>
      </c>
      <c r="I25" s="5"/>
      <c r="J25"/>
    </row>
    <row r="26" spans="1:10" ht="17.399999999999999" thickTop="1" x14ac:dyDescent="0.45">
      <c r="B26" s="19" t="s">
        <v>171</v>
      </c>
      <c r="D26" s="20"/>
      <c r="E26" s="20"/>
      <c r="F26" s="20"/>
      <c r="G26" s="20"/>
      <c r="H26" s="20"/>
      <c r="I26" s="5"/>
      <c r="J26"/>
    </row>
    <row r="27" spans="1:10" ht="16.8" x14ac:dyDescent="0.45">
      <c r="B27" s="19" t="str">
        <f>+B45</f>
        <v>* variación año completo</v>
      </c>
      <c r="C27" s="20"/>
      <c r="D27" s="20"/>
      <c r="E27" s="20"/>
      <c r="F27" s="20"/>
      <c r="G27" s="21"/>
      <c r="H27" s="20"/>
      <c r="I27" s="20"/>
      <c r="J27" s="5"/>
    </row>
    <row r="28" spans="1:10" ht="16.8" x14ac:dyDescent="0.45">
      <c r="B28" s="20"/>
      <c r="C28" s="20"/>
      <c r="D28" s="20"/>
      <c r="E28" s="20"/>
      <c r="F28" s="20"/>
      <c r="G28" s="21"/>
      <c r="H28" s="20"/>
      <c r="I28" s="20"/>
      <c r="J28" s="5"/>
    </row>
    <row r="29" spans="1:10" ht="21" customHeight="1" x14ac:dyDescent="0.5">
      <c r="A29" s="9"/>
      <c r="B29" s="56" t="s">
        <v>312</v>
      </c>
      <c r="D29" s="53"/>
      <c r="E29" s="53"/>
      <c r="F29" s="53"/>
      <c r="G29" s="53"/>
      <c r="H29" s="53"/>
      <c r="I29" s="53"/>
    </row>
    <row r="30" spans="1:10" ht="14.4" x14ac:dyDescent="0.3">
      <c r="C30" s="1"/>
      <c r="D30" s="1"/>
    </row>
    <row r="31" spans="1:10" ht="12.75" customHeight="1" x14ac:dyDescent="0.3">
      <c r="D31" s="57"/>
    </row>
    <row r="32" spans="1:10" ht="15.6" x14ac:dyDescent="0.4">
      <c r="B32" s="11" t="s">
        <v>284</v>
      </c>
      <c r="C32" s="5"/>
      <c r="D32" s="5"/>
      <c r="E32" s="6"/>
      <c r="F32" s="5"/>
      <c r="G32" s="6"/>
      <c r="H32" s="5"/>
      <c r="I32" s="5"/>
      <c r="J32" s="5"/>
    </row>
    <row r="33" spans="1:10" ht="16.8" x14ac:dyDescent="0.45">
      <c r="B33" s="147" t="s">
        <v>314</v>
      </c>
      <c r="C33" s="58" t="s">
        <v>327</v>
      </c>
      <c r="D33" s="86"/>
      <c r="E33" s="145" t="str">
        <f>+[1]bullet!$B$5</f>
        <v>Enero - abril</v>
      </c>
      <c r="F33" s="146"/>
      <c r="G33" s="58" t="s">
        <v>313</v>
      </c>
      <c r="H33" s="59"/>
      <c r="I33" s="5"/>
      <c r="J33"/>
    </row>
    <row r="34" spans="1:10" ht="16.8" x14ac:dyDescent="0.45">
      <c r="B34" s="148"/>
      <c r="C34" s="33">
        <v>2024</v>
      </c>
      <c r="D34" s="33">
        <v>2025</v>
      </c>
      <c r="E34" s="33">
        <v>2025</v>
      </c>
      <c r="F34" s="33">
        <v>2026</v>
      </c>
      <c r="G34" s="33" t="s">
        <v>387</v>
      </c>
      <c r="H34" s="33" t="s">
        <v>388</v>
      </c>
      <c r="I34" s="72"/>
      <c r="J34"/>
    </row>
    <row r="35" spans="1:10" ht="17.399999999999999" thickBot="1" x14ac:dyDescent="0.5">
      <c r="B35" s="128" t="s">
        <v>288</v>
      </c>
      <c r="C35" s="122">
        <v>21994.756823139993</v>
      </c>
      <c r="D35" s="122">
        <v>26388.950668660025</v>
      </c>
      <c r="E35" s="24">
        <f>+'[1]c.1 general'!C25/1000</f>
        <v>8463.5414102800005</v>
      </c>
      <c r="F35" s="24">
        <f>+'[1]c.1 general'!D25/1000</f>
        <v>8380.0664498100014</v>
      </c>
      <c r="G35" s="129">
        <f>+((D35/C35)-1)*100</f>
        <v>19.978369758091794</v>
      </c>
      <c r="H35" s="23">
        <f>+((F35/E35)-1)*100</f>
        <v>-0.9862887935847775</v>
      </c>
      <c r="I35" s="5"/>
      <c r="J35"/>
    </row>
    <row r="36" spans="1:10" ht="13.2" customHeight="1" thickTop="1" x14ac:dyDescent="0.45">
      <c r="B36" s="30" t="s">
        <v>285</v>
      </c>
      <c r="C36" s="123">
        <v>8408.4462792500126</v>
      </c>
      <c r="D36" s="123">
        <v>11297.752187280006</v>
      </c>
      <c r="E36" s="30">
        <f>+'[1]c.1 general'!C26/1000</f>
        <v>3786.9376824999995</v>
      </c>
      <c r="F36" s="30">
        <f>+'[1]c.1 general'!D26/1000</f>
        <v>3686.2444782400003</v>
      </c>
      <c r="G36" s="130">
        <f t="shared" ref="G36:G43" si="1">+((D36/C36)-1)*100</f>
        <v>34.3619476425757</v>
      </c>
      <c r="H36" s="28">
        <f t="shared" ref="H36:H43" si="2">+((F36/E36)-1)*100</f>
        <v>-2.6589612162174592</v>
      </c>
      <c r="I36" s="90"/>
      <c r="J36" s="91"/>
    </row>
    <row r="37" spans="1:10" ht="13.2" customHeight="1" x14ac:dyDescent="0.45">
      <c r="B37" s="31" t="s">
        <v>286</v>
      </c>
      <c r="C37" s="124">
        <v>3027.0663549899973</v>
      </c>
      <c r="D37" s="124">
        <v>3965.7734479299888</v>
      </c>
      <c r="E37" s="31">
        <f>+'[1]c.1 general'!C27/1000</f>
        <v>1277.2483745799998</v>
      </c>
      <c r="F37" s="31">
        <f>+'[1]c.1 general'!D27/1000</f>
        <v>1310.2392228000008</v>
      </c>
      <c r="G37" s="131">
        <f t="shared" si="1"/>
        <v>31.010456424008371</v>
      </c>
      <c r="H37" s="14">
        <f t="shared" si="2"/>
        <v>2.5829626309643583</v>
      </c>
      <c r="I37" s="92"/>
      <c r="J37" s="93"/>
    </row>
    <row r="38" spans="1:10" ht="13.2" customHeight="1" x14ac:dyDescent="0.45">
      <c r="B38" s="32" t="s">
        <v>287</v>
      </c>
      <c r="C38" s="125">
        <v>10559.244188899982</v>
      </c>
      <c r="D38" s="125">
        <v>11125.42503345003</v>
      </c>
      <c r="E38" s="32">
        <f>+'[1]c.1 general'!C28/1000</f>
        <v>3399.3553531999987</v>
      </c>
      <c r="F38" s="32">
        <f>+'[1]c.1 general'!D28/1000</f>
        <v>3383.5827487700012</v>
      </c>
      <c r="G38" s="134">
        <f t="shared" si="1"/>
        <v>5.3619447985228552</v>
      </c>
      <c r="H38" s="135">
        <f t="shared" si="2"/>
        <v>-0.46398810336641949</v>
      </c>
      <c r="I38" s="5"/>
      <c r="J38"/>
    </row>
    <row r="39" spans="1:10" ht="13.2" customHeight="1" x14ac:dyDescent="0.45">
      <c r="B39" s="25" t="s">
        <v>176</v>
      </c>
      <c r="C39" s="126">
        <v>3419.0508774900018</v>
      </c>
      <c r="D39" s="126">
        <v>3546.8489659500278</v>
      </c>
      <c r="E39" s="25">
        <f>+'[1]c.1 general'!C29/1000</f>
        <v>1112.5249996299997</v>
      </c>
      <c r="F39" s="25">
        <f>+'[1]c.1 general'!D29/1000</f>
        <v>1102.9823389500007</v>
      </c>
      <c r="G39" s="132">
        <f t="shared" si="1"/>
        <v>3.7378235375615576</v>
      </c>
      <c r="H39" s="16">
        <f t="shared" si="2"/>
        <v>-0.85774797718457529</v>
      </c>
      <c r="I39" s="5"/>
      <c r="J39"/>
    </row>
    <row r="40" spans="1:10" ht="16.8" x14ac:dyDescent="0.45">
      <c r="B40" s="25" t="s">
        <v>175</v>
      </c>
      <c r="C40" s="126">
        <v>4721.8529255099802</v>
      </c>
      <c r="D40" s="126">
        <v>5001.5581782800082</v>
      </c>
      <c r="E40" s="25">
        <f>+'[1]c.1 general'!C30/1000</f>
        <v>1525.8820459699989</v>
      </c>
      <c r="F40" s="25">
        <f>+'[1]c.1 general'!D30/1000</f>
        <v>1517.6782719300004</v>
      </c>
      <c r="G40" s="132">
        <f t="shared" si="1"/>
        <v>5.9236333105360028</v>
      </c>
      <c r="H40" s="16">
        <f t="shared" si="2"/>
        <v>-0.53764142920912361</v>
      </c>
      <c r="I40" s="5"/>
      <c r="J40"/>
    </row>
    <row r="41" spans="1:10" ht="13.2" customHeight="1" x14ac:dyDescent="0.45">
      <c r="B41" s="25" t="s">
        <v>174</v>
      </c>
      <c r="C41" s="126">
        <v>1916.8083048899991</v>
      </c>
      <c r="D41" s="126">
        <v>2098.5916325499952</v>
      </c>
      <c r="E41" s="25">
        <f>+'[1]c.1 general'!C31/1000</f>
        <v>660.65225859999998</v>
      </c>
      <c r="F41" s="25">
        <f>+'[1]c.1 general'!D31/1000</f>
        <v>601.24199941999996</v>
      </c>
      <c r="G41" s="132">
        <f t="shared" si="1"/>
        <v>9.4836467056327969</v>
      </c>
      <c r="H41" s="16">
        <f t="shared" si="2"/>
        <v>-8.9926672325161494</v>
      </c>
      <c r="I41" s="5"/>
      <c r="J41"/>
    </row>
    <row r="42" spans="1:10" ht="13.2" customHeight="1" x14ac:dyDescent="0.45">
      <c r="B42" s="25" t="s">
        <v>173</v>
      </c>
      <c r="C42" s="126">
        <v>479.74840115000035</v>
      </c>
      <c r="D42" s="126">
        <v>454.33610877000012</v>
      </c>
      <c r="E42" s="25">
        <f>+'[1]c.1 general'!C32/1000</f>
        <v>96.113309959999981</v>
      </c>
      <c r="F42" s="25">
        <f>+'[1]c.1 general'!D32/1000</f>
        <v>154.15051318000002</v>
      </c>
      <c r="G42" s="132">
        <f t="shared" si="1"/>
        <v>-5.2970040794476088</v>
      </c>
      <c r="H42" s="16">
        <f t="shared" si="2"/>
        <v>60.384147881447127</v>
      </c>
      <c r="I42" s="5"/>
      <c r="J42"/>
    </row>
    <row r="43" spans="1:10" ht="17.399999999999999" thickBot="1" x14ac:dyDescent="0.5">
      <c r="B43" s="26" t="s">
        <v>172</v>
      </c>
      <c r="C43" s="127">
        <v>21.783679860000003</v>
      </c>
      <c r="D43" s="127">
        <v>24.090147900000002</v>
      </c>
      <c r="E43" s="26">
        <f>+'[1]c.1 general'!C33/1000</f>
        <v>4.1827390399999995</v>
      </c>
      <c r="F43" s="26">
        <f>+'[1]c.1 general'!D33/1000</f>
        <v>7.5296252900000002</v>
      </c>
      <c r="G43" s="133">
        <f t="shared" si="1"/>
        <v>10.58805516250365</v>
      </c>
      <c r="H43" s="18">
        <f t="shared" si="2"/>
        <v>80.016616336648184</v>
      </c>
      <c r="I43" s="5"/>
      <c r="J43"/>
    </row>
    <row r="44" spans="1:10" ht="17.399999999999999" thickTop="1" x14ac:dyDescent="0.45">
      <c r="B44" s="19" t="s">
        <v>171</v>
      </c>
      <c r="C44" s="20"/>
      <c r="D44" s="20"/>
      <c r="E44" s="20"/>
      <c r="F44" s="20"/>
      <c r="G44" s="20"/>
      <c r="H44" s="20"/>
      <c r="I44" s="20"/>
      <c r="J44" s="5"/>
    </row>
    <row r="45" spans="1:10" ht="14.4" x14ac:dyDescent="0.3">
      <c r="A45"/>
      <c r="B45" s="19" t="s">
        <v>326</v>
      </c>
      <c r="C45"/>
      <c r="D45"/>
      <c r="E45"/>
      <c r="F45"/>
      <c r="G45"/>
      <c r="H45"/>
      <c r="I45"/>
      <c r="J45"/>
    </row>
    <row r="46" spans="1:10" ht="14.4" x14ac:dyDescent="0.3">
      <c r="A46"/>
      <c r="B46"/>
      <c r="C46"/>
      <c r="D46"/>
      <c r="E46"/>
      <c r="F46"/>
      <c r="G46"/>
      <c r="H46"/>
      <c r="I46"/>
      <c r="J46"/>
    </row>
    <row r="47" spans="1:10" ht="14.4" x14ac:dyDescent="0.3">
      <c r="A47"/>
      <c r="B47"/>
      <c r="C47"/>
      <c r="D47"/>
      <c r="E47"/>
      <c r="F47"/>
      <c r="G47"/>
      <c r="H47"/>
      <c r="I47"/>
      <c r="J47"/>
    </row>
    <row r="48" spans="1:10" ht="14.4" x14ac:dyDescent="0.3">
      <c r="A48"/>
      <c r="B48"/>
      <c r="C48"/>
      <c r="D48"/>
      <c r="E48"/>
      <c r="F48"/>
      <c r="G48"/>
      <c r="H48"/>
      <c r="I48"/>
      <c r="J48"/>
    </row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  <row r="61" customFormat="1" ht="14.4" x14ac:dyDescent="0.3"/>
    <row r="62" customFormat="1" ht="14.4" x14ac:dyDescent="0.3"/>
    <row r="63" customFormat="1" ht="14.4" x14ac:dyDescent="0.3"/>
    <row r="64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  <row r="75" customFormat="1" ht="14.4" x14ac:dyDescent="0.3"/>
    <row r="76" customFormat="1" ht="14.4" x14ac:dyDescent="0.3"/>
    <row r="77" customFormat="1" ht="14.4" x14ac:dyDescent="0.3"/>
    <row r="78" customFormat="1" ht="14.4" x14ac:dyDescent="0.3"/>
    <row r="79" customFormat="1" ht="14.4" x14ac:dyDescent="0.3"/>
    <row r="80" customFormat="1" ht="14.4" x14ac:dyDescent="0.3"/>
    <row r="81" customFormat="1" ht="14.4" x14ac:dyDescent="0.3"/>
    <row r="82" customFormat="1" ht="14.4" x14ac:dyDescent="0.3"/>
    <row r="83" customFormat="1" ht="14.4" x14ac:dyDescent="0.3"/>
    <row r="84" customFormat="1" ht="14.4" x14ac:dyDescent="0.3"/>
    <row r="85" customFormat="1" ht="14.4" x14ac:dyDescent="0.3"/>
    <row r="86" customFormat="1" ht="14.4" x14ac:dyDescent="0.3"/>
    <row r="87" customFormat="1" ht="14.4" x14ac:dyDescent="0.3"/>
    <row r="88" customFormat="1" ht="14.4" x14ac:dyDescent="0.3"/>
    <row r="89" customFormat="1" ht="14.4" x14ac:dyDescent="0.3"/>
    <row r="90" customFormat="1" ht="14.4" x14ac:dyDescent="0.3"/>
    <row r="91" customFormat="1" ht="14.4" x14ac:dyDescent="0.3"/>
    <row r="92" customFormat="1" ht="14.4" x14ac:dyDescent="0.3"/>
    <row r="93" customFormat="1" ht="14.4" x14ac:dyDescent="0.3"/>
    <row r="94" customFormat="1" ht="14.4" x14ac:dyDescent="0.3"/>
    <row r="95" customFormat="1" ht="14.4" x14ac:dyDescent="0.3"/>
    <row r="96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2.75" customHeight="1" x14ac:dyDescent="0.3"/>
    <row r="232" customFormat="1" ht="12.75" customHeight="1" x14ac:dyDescent="0.3"/>
    <row r="233" customFormat="1" ht="12.75" customHeight="1" x14ac:dyDescent="0.3"/>
    <row r="234" customFormat="1" ht="12.75" customHeight="1" x14ac:dyDescent="0.3"/>
    <row r="235" customFormat="1" ht="12.75" customHeight="1" x14ac:dyDescent="0.3"/>
    <row r="236" customFormat="1" ht="12.75" customHeight="1" x14ac:dyDescent="0.3"/>
    <row r="237" customFormat="1" ht="12.75" customHeight="1" x14ac:dyDescent="0.3"/>
    <row r="238" customFormat="1" ht="12.75" customHeight="1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2.75" customHeight="1" x14ac:dyDescent="0.3"/>
    <row r="244" customFormat="1" ht="12.75" customHeight="1" x14ac:dyDescent="0.3"/>
    <row r="245" customFormat="1" ht="12.75" customHeight="1" x14ac:dyDescent="0.3"/>
    <row r="246" customFormat="1" ht="12.75" customHeight="1" x14ac:dyDescent="0.3"/>
    <row r="247" customFormat="1" ht="12.75" customHeight="1" x14ac:dyDescent="0.3"/>
    <row r="248" customFormat="1" ht="12.75" customHeight="1" x14ac:dyDescent="0.3"/>
    <row r="249" customFormat="1" ht="12.75" customHeight="1" x14ac:dyDescent="0.3"/>
    <row r="250" customFormat="1" ht="12.75" customHeight="1" x14ac:dyDescent="0.3"/>
    <row r="251" customFormat="1" ht="12.75" customHeight="1" x14ac:dyDescent="0.3"/>
    <row r="252" customFormat="1" ht="12.75" customHeight="1" x14ac:dyDescent="0.3"/>
    <row r="253" customFormat="1" ht="12.75" customHeight="1" x14ac:dyDescent="0.3"/>
    <row r="254" customFormat="1" ht="12.75" customHeight="1" x14ac:dyDescent="0.3"/>
    <row r="255" customFormat="1" ht="14.4" x14ac:dyDescent="0.3"/>
    <row r="256" customFormat="1" ht="14.4" x14ac:dyDescent="0.3"/>
    <row r="257" customFormat="1" ht="14.4" x14ac:dyDescent="0.3"/>
    <row r="258" customFormat="1" ht="12.75" customHeight="1" x14ac:dyDescent="0.3"/>
    <row r="259" customFormat="1" ht="12.75" customHeight="1" x14ac:dyDescent="0.3"/>
    <row r="260" customFormat="1" ht="12.75" customHeight="1" x14ac:dyDescent="0.3"/>
    <row r="261" customFormat="1" ht="12.75" customHeight="1" x14ac:dyDescent="0.3"/>
    <row r="262" customFormat="1" ht="12.75" customHeight="1" x14ac:dyDescent="0.3"/>
    <row r="263" customFormat="1" ht="12.75" customHeight="1" x14ac:dyDescent="0.3"/>
    <row r="264" customFormat="1" ht="12.75" customHeight="1" x14ac:dyDescent="0.3"/>
    <row r="265" customFormat="1" ht="12.75" customHeight="1" x14ac:dyDescent="0.3"/>
    <row r="266" customFormat="1" ht="12.75" customHeight="1" x14ac:dyDescent="0.3"/>
    <row r="267" customFormat="1" ht="12.75" customHeight="1" x14ac:dyDescent="0.3"/>
    <row r="268" customFormat="1" ht="12.75" customHeight="1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2.75" customHeight="1" x14ac:dyDescent="0.3"/>
    <row r="276" customFormat="1" ht="12.75" customHeight="1" x14ac:dyDescent="0.3"/>
    <row r="277" customFormat="1" ht="12.75" customHeight="1" x14ac:dyDescent="0.3"/>
    <row r="278" customFormat="1" ht="12.75" customHeight="1" x14ac:dyDescent="0.3"/>
    <row r="279" customFormat="1" ht="12.75" customHeight="1" x14ac:dyDescent="0.3"/>
    <row r="280" customFormat="1" ht="12.75" customHeight="1" x14ac:dyDescent="0.3"/>
    <row r="281" customFormat="1" ht="14.4" x14ac:dyDescent="0.3"/>
    <row r="282" customFormat="1" ht="14.4" x14ac:dyDescent="0.3"/>
    <row r="283" customFormat="1" ht="12.75" customHeight="1" x14ac:dyDescent="0.3"/>
    <row r="284" customFormat="1" ht="12.75" customHeight="1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2.75" customHeight="1" x14ac:dyDescent="0.3"/>
    <row r="305" customFormat="1" ht="12.75" customHeight="1" x14ac:dyDescent="0.3"/>
  </sheetData>
  <mergeCells count="4">
    <mergeCell ref="E33:F33"/>
    <mergeCell ref="B33:B34"/>
    <mergeCell ref="B15:B16"/>
    <mergeCell ref="D15:E15"/>
  </mergeCells>
  <pageMargins left="1.1811023622047245" right="0.70866141732283472" top="1.1811023622047245" bottom="0.74803149606299213" header="0.31496062992125984" footer="0.31496062992125984"/>
  <pageSetup scale="90" orientation="portrait" r:id="rId1"/>
  <headerFooter>
    <oddFooter>&amp;R&amp;D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FE5C-0B45-4989-B6CA-92B5CAA7D3CB}">
  <dimension ref="A1:I197"/>
  <sheetViews>
    <sheetView showGridLines="0" tabSelected="1" topLeftCell="A10" zoomScaleNormal="100" workbookViewId="0">
      <pane xSplit="6" ySplit="10" topLeftCell="G191" activePane="bottomRight" state="frozen"/>
      <selection activeCell="A10" sqref="A10"/>
      <selection pane="topRight" activeCell="I10" sqref="I10"/>
      <selection pane="bottomLeft" activeCell="A20" sqref="A20"/>
      <selection pane="bottomRight" activeCell="B198" sqref="B198"/>
    </sheetView>
  </sheetViews>
  <sheetFormatPr baseColWidth="10" defaultColWidth="6.5546875" defaultRowHeight="31.8" customHeight="1" x14ac:dyDescent="0.3"/>
  <cols>
    <col min="1" max="1" width="1" customWidth="1"/>
    <col min="2" max="2" width="13.5546875" customWidth="1"/>
    <col min="3" max="3" width="18.33203125" customWidth="1"/>
    <col min="4" max="4" width="14.109375" bestFit="1" customWidth="1"/>
    <col min="5" max="5" width="17.88671875" customWidth="1"/>
    <col min="6" max="6" width="15.5546875" customWidth="1"/>
    <col min="7" max="10" width="13.5546875" customWidth="1"/>
  </cols>
  <sheetData>
    <row r="1" spans="1:7" s="1" customFormat="1" ht="9.75" customHeight="1" x14ac:dyDescent="0.25"/>
    <row r="2" spans="1:7" s="1" customFormat="1" ht="13.2" x14ac:dyDescent="0.25"/>
    <row r="3" spans="1:7" s="1" customFormat="1" ht="13.2" x14ac:dyDescent="0.25"/>
    <row r="4" spans="1:7" s="1" customFormat="1" ht="13.2" x14ac:dyDescent="0.25"/>
    <row r="5" spans="1:7" s="1" customFormat="1" ht="13.2" x14ac:dyDescent="0.25"/>
    <row r="6" spans="1:7" s="1" customFormat="1" ht="18" customHeight="1" x14ac:dyDescent="0.5">
      <c r="A6" s="12"/>
      <c r="B6" s="66" t="s">
        <v>366</v>
      </c>
      <c r="D6" s="2"/>
      <c r="F6"/>
    </row>
    <row r="7" spans="1:7" s="1" customFormat="1" ht="16.8" x14ac:dyDescent="0.45">
      <c r="A7" s="9"/>
      <c r="B7" s="65" t="s">
        <v>325</v>
      </c>
      <c r="E7" s="9"/>
      <c r="F7" s="9"/>
    </row>
    <row r="8" spans="1:7" s="1" customFormat="1" ht="9.75" customHeight="1" x14ac:dyDescent="0.25">
      <c r="A8" s="156"/>
      <c r="B8" s="156"/>
      <c r="C8" s="156"/>
      <c r="D8" s="156"/>
      <c r="E8" s="156"/>
      <c r="F8" s="156"/>
    </row>
    <row r="9" spans="1:7" s="1" customFormat="1" ht="7.5" customHeight="1" x14ac:dyDescent="0.45">
      <c r="A9" s="9"/>
      <c r="B9" s="9"/>
      <c r="C9" s="9"/>
      <c r="D9" s="9"/>
      <c r="E9" s="9"/>
      <c r="F9" s="9"/>
    </row>
    <row r="10" spans="1:7" s="1" customFormat="1" ht="15.75" customHeight="1" x14ac:dyDescent="0.45">
      <c r="A10" s="9"/>
      <c r="B10" s="153" t="s">
        <v>345</v>
      </c>
      <c r="C10" s="153"/>
      <c r="D10" s="153"/>
      <c r="E10" s="153"/>
      <c r="F10" s="153"/>
    </row>
    <row r="11" spans="1:7" s="81" customFormat="1" ht="24" customHeight="1" x14ac:dyDescent="0.3">
      <c r="A11" s="80"/>
      <c r="B11" s="67" t="s">
        <v>362</v>
      </c>
      <c r="C11" s="67"/>
      <c r="D11" s="67"/>
      <c r="E11" s="67"/>
      <c r="F11" s="67"/>
    </row>
    <row r="12" spans="1:7" ht="31.5" customHeight="1" x14ac:dyDescent="0.3">
      <c r="B12" s="78" t="s">
        <v>322</v>
      </c>
      <c r="C12" s="79" t="s">
        <v>324</v>
      </c>
      <c r="D12" s="79" t="s">
        <v>285</v>
      </c>
      <c r="E12" s="79" t="s">
        <v>323</v>
      </c>
      <c r="F12" s="79" t="s">
        <v>287</v>
      </c>
    </row>
    <row r="13" spans="1:7" ht="12.75" customHeight="1" x14ac:dyDescent="0.4">
      <c r="B13" s="82">
        <v>40544</v>
      </c>
      <c r="C13" s="83">
        <f>+D13+E13+F13</f>
        <v>1155135.1546399994</v>
      </c>
      <c r="D13" s="84">
        <v>493289.41057999962</v>
      </c>
      <c r="E13" s="84">
        <v>94528.660189999995</v>
      </c>
      <c r="F13" s="84">
        <v>567317.08386999986</v>
      </c>
    </row>
    <row r="14" spans="1:7" ht="12" customHeight="1" x14ac:dyDescent="0.4">
      <c r="B14" s="82">
        <v>40575</v>
      </c>
      <c r="C14" s="83">
        <f t="shared" ref="C14:C77" si="0">+D14+E14+F14</f>
        <v>1240090.4995600006</v>
      </c>
      <c r="D14" s="84">
        <v>453053.64409000002</v>
      </c>
      <c r="E14" s="84">
        <v>115633.14817999995</v>
      </c>
      <c r="F14" s="84">
        <v>671403.70729000063</v>
      </c>
    </row>
    <row r="15" spans="1:7" ht="12" customHeight="1" x14ac:dyDescent="0.4">
      <c r="B15" s="82">
        <v>40603</v>
      </c>
      <c r="C15" s="83">
        <f t="shared" si="0"/>
        <v>1608656.4692199996</v>
      </c>
      <c r="D15" s="84">
        <v>518905.73576000013</v>
      </c>
      <c r="E15" s="84">
        <v>179244.22524999999</v>
      </c>
      <c r="F15" s="84">
        <v>910506.50820999953</v>
      </c>
    </row>
    <row r="16" spans="1:7" ht="12" customHeight="1" x14ac:dyDescent="0.4">
      <c r="B16" s="82">
        <v>40634</v>
      </c>
      <c r="C16" s="83">
        <f t="shared" si="0"/>
        <v>1406598.1681099995</v>
      </c>
      <c r="D16" s="84">
        <v>472943.47854999913</v>
      </c>
      <c r="E16" s="84">
        <v>167773.20910999997</v>
      </c>
      <c r="F16" s="84">
        <v>765881.48045000026</v>
      </c>
      <c r="G16" s="84"/>
    </row>
    <row r="17" spans="2:6" ht="12" customHeight="1" x14ac:dyDescent="0.4">
      <c r="B17" s="82">
        <v>40664</v>
      </c>
      <c r="C17" s="83">
        <f t="shared" si="0"/>
        <v>1414702.8322500002</v>
      </c>
      <c r="D17" s="84">
        <v>492364.58557000017</v>
      </c>
      <c r="E17" s="84">
        <v>171202.69407000014</v>
      </c>
      <c r="F17" s="84">
        <v>751135.5526099999</v>
      </c>
    </row>
    <row r="18" spans="2:6" ht="12" customHeight="1" x14ac:dyDescent="0.4">
      <c r="B18" s="82">
        <v>40695</v>
      </c>
      <c r="C18" s="83">
        <f t="shared" si="0"/>
        <v>1406899.7524300003</v>
      </c>
      <c r="D18" s="84">
        <v>461576.9295699998</v>
      </c>
      <c r="E18" s="84">
        <v>187505.92770000006</v>
      </c>
      <c r="F18" s="84">
        <v>757816.89516000054</v>
      </c>
    </row>
    <row r="19" spans="2:6" ht="12" customHeight="1" x14ac:dyDescent="0.4">
      <c r="B19" s="82">
        <v>40725</v>
      </c>
      <c r="C19" s="83">
        <f t="shared" si="0"/>
        <v>1255321.5870299998</v>
      </c>
      <c r="D19" s="84">
        <v>302184.24983999983</v>
      </c>
      <c r="E19" s="84">
        <v>173073.33352000007</v>
      </c>
      <c r="F19" s="84">
        <v>780064.00366999989</v>
      </c>
    </row>
    <row r="20" spans="2:6" ht="12" customHeight="1" x14ac:dyDescent="0.4">
      <c r="B20" s="82">
        <v>40756</v>
      </c>
      <c r="C20" s="83">
        <f t="shared" si="0"/>
        <v>1325130.3446099996</v>
      </c>
      <c r="D20" s="84">
        <v>349187.91208999994</v>
      </c>
      <c r="E20" s="84">
        <v>174565.68104999998</v>
      </c>
      <c r="F20" s="84">
        <v>801376.75146999978</v>
      </c>
    </row>
    <row r="21" spans="2:6" ht="12" customHeight="1" x14ac:dyDescent="0.4">
      <c r="B21" s="82">
        <v>40787</v>
      </c>
      <c r="C21" s="83">
        <f t="shared" si="0"/>
        <v>1228684.4317499998</v>
      </c>
      <c r="D21" s="84">
        <v>307048.82213999977</v>
      </c>
      <c r="E21" s="84">
        <v>175827.39286999998</v>
      </c>
      <c r="F21" s="84">
        <v>745808.21674000006</v>
      </c>
    </row>
    <row r="22" spans="2:6" ht="12" customHeight="1" x14ac:dyDescent="0.4">
      <c r="B22" s="82">
        <v>40817</v>
      </c>
      <c r="C22" s="83">
        <f t="shared" si="0"/>
        <v>1248608.6697500001</v>
      </c>
      <c r="D22" s="84">
        <v>338232.23626000003</v>
      </c>
      <c r="E22" s="84">
        <v>165325.6933300001</v>
      </c>
      <c r="F22" s="84">
        <v>745050.74016000004</v>
      </c>
    </row>
    <row r="23" spans="2:6" ht="12" customHeight="1" x14ac:dyDescent="0.4">
      <c r="B23" s="82">
        <v>40848</v>
      </c>
      <c r="C23" s="83">
        <f t="shared" si="0"/>
        <v>1366226.6119500007</v>
      </c>
      <c r="D23" s="84">
        <v>437910.89470000035</v>
      </c>
      <c r="E23" s="84">
        <v>166536.44076000011</v>
      </c>
      <c r="F23" s="84">
        <v>761779.27649000019</v>
      </c>
    </row>
    <row r="24" spans="2:6" ht="12" customHeight="1" x14ac:dyDescent="0.4">
      <c r="B24" s="82">
        <v>40878</v>
      </c>
      <c r="C24" s="83">
        <f t="shared" si="0"/>
        <v>1396200.0447599997</v>
      </c>
      <c r="D24" s="84">
        <v>446513.03308999969</v>
      </c>
      <c r="E24" s="84">
        <v>182442.2942</v>
      </c>
      <c r="F24" s="84">
        <v>767244.71747000003</v>
      </c>
    </row>
    <row r="25" spans="2:6" ht="12" customHeight="1" x14ac:dyDescent="0.4">
      <c r="B25" s="82">
        <v>40909</v>
      </c>
      <c r="C25" s="83">
        <f t="shared" si="0"/>
        <v>1186874.0789799998</v>
      </c>
      <c r="D25" s="84">
        <v>421949.35775999964</v>
      </c>
      <c r="E25" s="84">
        <v>133163.63580000005</v>
      </c>
      <c r="F25" s="84">
        <v>631761.08542000013</v>
      </c>
    </row>
    <row r="26" spans="2:6" ht="12" customHeight="1" x14ac:dyDescent="0.4">
      <c r="B26" s="82">
        <v>40940</v>
      </c>
      <c r="C26" s="83">
        <f t="shared" si="0"/>
        <v>1254638.2291000001</v>
      </c>
      <c r="D26" s="84">
        <v>374820.02924999985</v>
      </c>
      <c r="E26" s="84">
        <v>136754.66708000004</v>
      </c>
      <c r="F26" s="84">
        <v>743063.53277000017</v>
      </c>
    </row>
    <row r="27" spans="2:6" ht="12" customHeight="1" x14ac:dyDescent="0.4">
      <c r="B27" s="82">
        <v>40969</v>
      </c>
      <c r="C27" s="83">
        <f t="shared" si="0"/>
        <v>1443798.6521599998</v>
      </c>
      <c r="D27" s="84">
        <v>462769.44265999971</v>
      </c>
      <c r="E27" s="84">
        <v>171348.72984999995</v>
      </c>
      <c r="F27" s="84">
        <v>809680.47965000011</v>
      </c>
    </row>
    <row r="28" spans="2:6" ht="12" customHeight="1" x14ac:dyDescent="0.4">
      <c r="B28" s="82">
        <v>41000</v>
      </c>
      <c r="C28" s="83">
        <f t="shared" si="0"/>
        <v>1148564.7478499999</v>
      </c>
      <c r="D28" s="84">
        <v>319478.02610000008</v>
      </c>
      <c r="E28" s="84">
        <v>128763.1721499999</v>
      </c>
      <c r="F28" s="84">
        <v>700323.54960000003</v>
      </c>
    </row>
    <row r="29" spans="2:6" ht="12" customHeight="1" x14ac:dyDescent="0.4">
      <c r="B29" s="82">
        <v>41030</v>
      </c>
      <c r="C29" s="83">
        <f t="shared" si="0"/>
        <v>1496682.3195499999</v>
      </c>
      <c r="D29" s="84">
        <v>466884.25320999988</v>
      </c>
      <c r="E29" s="84">
        <v>167084.45253000001</v>
      </c>
      <c r="F29" s="84">
        <v>862713.61381000001</v>
      </c>
    </row>
    <row r="30" spans="2:6" ht="12" customHeight="1" x14ac:dyDescent="0.4">
      <c r="B30" s="82">
        <v>41061</v>
      </c>
      <c r="C30" s="83">
        <f t="shared" si="0"/>
        <v>1304598.6859999993</v>
      </c>
      <c r="D30" s="84">
        <v>392573.23498999944</v>
      </c>
      <c r="E30" s="84">
        <v>135206.52661</v>
      </c>
      <c r="F30" s="84">
        <v>776818.92439999979</v>
      </c>
    </row>
    <row r="31" spans="2:6" ht="12" customHeight="1" x14ac:dyDescent="0.4">
      <c r="B31" s="82">
        <v>41091</v>
      </c>
      <c r="C31" s="83">
        <f t="shared" si="0"/>
        <v>1421040.4643100007</v>
      </c>
      <c r="D31" s="84">
        <v>437096.66273000016</v>
      </c>
      <c r="E31" s="84">
        <v>155439.7302100001</v>
      </c>
      <c r="F31" s="84">
        <v>828504.07137000037</v>
      </c>
    </row>
    <row r="32" spans="2:6" ht="12" customHeight="1" x14ac:dyDescent="0.4">
      <c r="B32" s="82">
        <v>41122</v>
      </c>
      <c r="C32" s="83">
        <f t="shared" si="0"/>
        <v>1439442.54128</v>
      </c>
      <c r="D32" s="84">
        <v>410750.97125999979</v>
      </c>
      <c r="E32" s="84">
        <v>169336.26650999999</v>
      </c>
      <c r="F32" s="84">
        <v>859355.30351000011</v>
      </c>
    </row>
    <row r="33" spans="2:6" ht="12" customHeight="1" x14ac:dyDescent="0.4">
      <c r="B33" s="82">
        <v>41153</v>
      </c>
      <c r="C33" s="83">
        <f t="shared" si="0"/>
        <v>1296725.0090999997</v>
      </c>
      <c r="D33" s="84">
        <v>318761.53024999984</v>
      </c>
      <c r="E33" s="84">
        <v>183721.81460999991</v>
      </c>
      <c r="F33" s="84">
        <v>794241.66423999995</v>
      </c>
    </row>
    <row r="34" spans="2:6" ht="12" customHeight="1" x14ac:dyDescent="0.4">
      <c r="B34" s="82">
        <v>41183</v>
      </c>
      <c r="C34" s="83">
        <f t="shared" si="0"/>
        <v>1437848.8705999996</v>
      </c>
      <c r="D34" s="84">
        <v>383342.60486999992</v>
      </c>
      <c r="E34" s="84">
        <v>187343.95908000012</v>
      </c>
      <c r="F34" s="84">
        <v>867162.30664999946</v>
      </c>
    </row>
    <row r="35" spans="2:6" ht="12" customHeight="1" x14ac:dyDescent="0.4">
      <c r="B35" s="82">
        <v>41214</v>
      </c>
      <c r="C35" s="83">
        <f t="shared" si="0"/>
        <v>1419732.4319799989</v>
      </c>
      <c r="D35" s="84">
        <v>394284.1799099996</v>
      </c>
      <c r="E35" s="84">
        <v>152376.02173999991</v>
      </c>
      <c r="F35" s="84">
        <v>873072.23032999947</v>
      </c>
    </row>
    <row r="36" spans="2:6" ht="12" customHeight="1" x14ac:dyDescent="0.4">
      <c r="B36" s="82">
        <v>41244</v>
      </c>
      <c r="C36" s="83">
        <f t="shared" si="0"/>
        <v>1251265.7160100003</v>
      </c>
      <c r="D36" s="84">
        <v>359278.20584999968</v>
      </c>
      <c r="E36" s="84">
        <v>115298.5695</v>
      </c>
      <c r="F36" s="84">
        <v>776688.94066000066</v>
      </c>
    </row>
    <row r="37" spans="2:6" ht="12" customHeight="1" x14ac:dyDescent="0.4">
      <c r="B37" s="82">
        <v>41275</v>
      </c>
      <c r="C37" s="83">
        <f t="shared" si="0"/>
        <v>1225468.0312399999</v>
      </c>
      <c r="D37" s="84">
        <v>384173.0338700001</v>
      </c>
      <c r="E37" s="84">
        <v>115380.81851999994</v>
      </c>
      <c r="F37" s="84">
        <v>725914.17884999991</v>
      </c>
    </row>
    <row r="38" spans="2:6" ht="12" customHeight="1" x14ac:dyDescent="0.4">
      <c r="B38" s="82">
        <v>41306</v>
      </c>
      <c r="C38" s="83">
        <f t="shared" si="0"/>
        <v>1354040.3608700007</v>
      </c>
      <c r="D38" s="84">
        <v>392079.28072000033</v>
      </c>
      <c r="E38" s="84">
        <v>121853.58803999996</v>
      </c>
      <c r="F38" s="84">
        <v>840107.49211000034</v>
      </c>
    </row>
    <row r="39" spans="2:6" ht="12" customHeight="1" x14ac:dyDescent="0.4">
      <c r="B39" s="82">
        <v>41334</v>
      </c>
      <c r="C39" s="83">
        <f t="shared" si="0"/>
        <v>1251654.15509</v>
      </c>
      <c r="D39" s="84">
        <v>402816.76127999986</v>
      </c>
      <c r="E39" s="84">
        <v>118046.19727</v>
      </c>
      <c r="F39" s="84">
        <v>730791.19654000027</v>
      </c>
    </row>
    <row r="40" spans="2:6" ht="12" customHeight="1" x14ac:dyDescent="0.4">
      <c r="B40" s="82">
        <v>41365</v>
      </c>
      <c r="C40" s="83">
        <f t="shared" si="0"/>
        <v>1527908.7941700011</v>
      </c>
      <c r="D40" s="84">
        <v>502733.73442999995</v>
      </c>
      <c r="E40" s="84">
        <v>150814.5958499999</v>
      </c>
      <c r="F40" s="84">
        <v>874360.46389000129</v>
      </c>
    </row>
    <row r="41" spans="2:6" ht="12" customHeight="1" x14ac:dyDescent="0.4">
      <c r="B41" s="82">
        <v>41395</v>
      </c>
      <c r="C41" s="83">
        <f t="shared" si="0"/>
        <v>1556510.0859899996</v>
      </c>
      <c r="D41" s="84">
        <v>461510.81287999992</v>
      </c>
      <c r="E41" s="84">
        <v>139765.07945000008</v>
      </c>
      <c r="F41" s="84">
        <v>955234.19365999964</v>
      </c>
    </row>
    <row r="42" spans="2:6" ht="12" customHeight="1" x14ac:dyDescent="0.4">
      <c r="B42" s="82">
        <v>41426</v>
      </c>
      <c r="C42" s="83">
        <f t="shared" si="0"/>
        <v>1347879.21642</v>
      </c>
      <c r="D42" s="84">
        <v>400912.25143999985</v>
      </c>
      <c r="E42" s="84">
        <v>135744.85541000011</v>
      </c>
      <c r="F42" s="84">
        <v>811222.10956999986</v>
      </c>
    </row>
    <row r="43" spans="2:6" ht="12" customHeight="1" x14ac:dyDescent="0.4">
      <c r="B43" s="82">
        <v>41456</v>
      </c>
      <c r="C43" s="83">
        <f t="shared" si="0"/>
        <v>1340168.4489800008</v>
      </c>
      <c r="D43" s="84">
        <v>372323.80264000042</v>
      </c>
      <c r="E43" s="84">
        <v>147601.49706000002</v>
      </c>
      <c r="F43" s="84">
        <v>820243.14928000048</v>
      </c>
    </row>
    <row r="44" spans="2:6" ht="12" customHeight="1" x14ac:dyDescent="0.4">
      <c r="B44" s="82">
        <v>41487</v>
      </c>
      <c r="C44" s="83">
        <f t="shared" si="0"/>
        <v>1265256.6690599998</v>
      </c>
      <c r="D44" s="84">
        <v>393789.25451999996</v>
      </c>
      <c r="E44" s="84">
        <v>153444.83213000008</v>
      </c>
      <c r="F44" s="84">
        <v>718022.58240999968</v>
      </c>
    </row>
    <row r="45" spans="2:6" ht="12" customHeight="1" x14ac:dyDescent="0.4">
      <c r="B45" s="82">
        <v>41518</v>
      </c>
      <c r="C45" s="83">
        <f t="shared" si="0"/>
        <v>1317711.0873200004</v>
      </c>
      <c r="D45" s="84">
        <v>350150.62366000022</v>
      </c>
      <c r="E45" s="84">
        <v>157418.2968699999</v>
      </c>
      <c r="F45" s="84">
        <v>810142.1667900004</v>
      </c>
    </row>
    <row r="46" spans="2:6" ht="12" customHeight="1" x14ac:dyDescent="0.4">
      <c r="B46" s="82">
        <v>41548</v>
      </c>
      <c r="C46" s="83">
        <f t="shared" si="0"/>
        <v>1430634.6924799997</v>
      </c>
      <c r="D46" s="84">
        <v>380788.56490999996</v>
      </c>
      <c r="E46" s="84">
        <v>159958.85841000002</v>
      </c>
      <c r="F46" s="84">
        <v>889887.26915999968</v>
      </c>
    </row>
    <row r="47" spans="2:6" ht="12" customHeight="1" x14ac:dyDescent="0.4">
      <c r="B47" s="82">
        <v>41579</v>
      </c>
      <c r="C47" s="83">
        <f t="shared" si="0"/>
        <v>1363075.1753899995</v>
      </c>
      <c r="D47" s="84">
        <v>402254.82941999979</v>
      </c>
      <c r="E47" s="84">
        <v>161484.33882000009</v>
      </c>
      <c r="F47" s="84">
        <v>799336.0071499995</v>
      </c>
    </row>
    <row r="48" spans="2:6" ht="12" customHeight="1" x14ac:dyDescent="0.4">
      <c r="B48" s="82">
        <v>41609</v>
      </c>
      <c r="C48" s="83">
        <f t="shared" si="0"/>
        <v>1378386.6614300008</v>
      </c>
      <c r="D48" s="84">
        <v>414136.98784999992</v>
      </c>
      <c r="E48" s="84">
        <v>165872.34585999986</v>
      </c>
      <c r="F48" s="84">
        <v>798377.32772000087</v>
      </c>
    </row>
    <row r="49" spans="2:6" ht="12" customHeight="1" x14ac:dyDescent="0.4">
      <c r="B49" s="82">
        <v>41640</v>
      </c>
      <c r="C49" s="83">
        <f t="shared" si="0"/>
        <v>1108641.19147</v>
      </c>
      <c r="D49" s="84">
        <v>373910.43517000001</v>
      </c>
      <c r="E49" s="84">
        <v>115833.03769000006</v>
      </c>
      <c r="F49" s="84">
        <v>618897.71860999998</v>
      </c>
    </row>
    <row r="50" spans="2:6" ht="12" customHeight="1" x14ac:dyDescent="0.4">
      <c r="B50" s="82">
        <v>41671</v>
      </c>
      <c r="C50" s="83">
        <f t="shared" si="0"/>
        <v>1307452.5852199998</v>
      </c>
      <c r="D50" s="84">
        <v>449945.34593999997</v>
      </c>
      <c r="E50" s="84">
        <v>139356.48904999992</v>
      </c>
      <c r="F50" s="84">
        <v>718150.75023000001</v>
      </c>
    </row>
    <row r="51" spans="2:6" ht="12" customHeight="1" x14ac:dyDescent="0.4">
      <c r="B51" s="82">
        <v>41699</v>
      </c>
      <c r="C51" s="83">
        <f t="shared" si="0"/>
        <v>1293477.7671399997</v>
      </c>
      <c r="D51" s="84">
        <v>382315.21342000004</v>
      </c>
      <c r="E51" s="84">
        <v>168407.10344000012</v>
      </c>
      <c r="F51" s="84">
        <v>742755.45027999964</v>
      </c>
    </row>
    <row r="52" spans="2:6" ht="12" customHeight="1" x14ac:dyDescent="0.4">
      <c r="B52" s="82">
        <v>41730</v>
      </c>
      <c r="C52" s="83">
        <f t="shared" si="0"/>
        <v>1348188.2655199999</v>
      </c>
      <c r="D52" s="84">
        <v>452176.48258000013</v>
      </c>
      <c r="E52" s="84">
        <v>180157.85118000003</v>
      </c>
      <c r="F52" s="84">
        <v>715853.93175999972</v>
      </c>
    </row>
    <row r="53" spans="2:6" ht="12" customHeight="1" x14ac:dyDescent="0.4">
      <c r="B53" s="82">
        <v>41760</v>
      </c>
      <c r="C53" s="83">
        <f t="shared" si="0"/>
        <v>1509464.3023799995</v>
      </c>
      <c r="D53" s="84">
        <v>553233.13081999973</v>
      </c>
      <c r="E53" s="84">
        <v>175614.11809999996</v>
      </c>
      <c r="F53" s="84">
        <v>780617.05345999985</v>
      </c>
    </row>
    <row r="54" spans="2:6" ht="12" customHeight="1" x14ac:dyDescent="0.4">
      <c r="B54" s="82">
        <v>41791</v>
      </c>
      <c r="C54" s="83">
        <f t="shared" si="0"/>
        <v>1289601.8878099998</v>
      </c>
      <c r="D54" s="84">
        <v>423961.4662799997</v>
      </c>
      <c r="E54" s="84">
        <v>175549.94332999992</v>
      </c>
      <c r="F54" s="84">
        <v>690090.47820000013</v>
      </c>
    </row>
    <row r="55" spans="2:6" ht="12" customHeight="1" x14ac:dyDescent="0.4">
      <c r="B55" s="82">
        <v>41821</v>
      </c>
      <c r="C55" s="83">
        <f t="shared" si="0"/>
        <v>1528275.1812299993</v>
      </c>
      <c r="D55" s="84">
        <v>460217.92521000048</v>
      </c>
      <c r="E55" s="84">
        <v>182357.68564999988</v>
      </c>
      <c r="F55" s="84">
        <v>885699.57036999892</v>
      </c>
    </row>
    <row r="56" spans="2:6" ht="12" customHeight="1" x14ac:dyDescent="0.4">
      <c r="B56" s="82">
        <v>41852</v>
      </c>
      <c r="C56" s="83">
        <f t="shared" si="0"/>
        <v>1400682.2733300007</v>
      </c>
      <c r="D56" s="84">
        <v>399425.64088000002</v>
      </c>
      <c r="E56" s="84">
        <v>210101.53671999989</v>
      </c>
      <c r="F56" s="84">
        <v>791155.09573000064</v>
      </c>
    </row>
    <row r="57" spans="2:6" ht="12" customHeight="1" x14ac:dyDescent="0.4">
      <c r="B57" s="82">
        <v>41883</v>
      </c>
      <c r="C57" s="83">
        <f t="shared" si="0"/>
        <v>1433207.1312200003</v>
      </c>
      <c r="D57" s="84">
        <v>419552.02416000009</v>
      </c>
      <c r="E57" s="84">
        <v>203656.89122000002</v>
      </c>
      <c r="F57" s="84">
        <v>809998.21584000008</v>
      </c>
    </row>
    <row r="58" spans="2:6" ht="12" customHeight="1" x14ac:dyDescent="0.4">
      <c r="B58" s="82">
        <v>41913</v>
      </c>
      <c r="C58" s="83">
        <f t="shared" si="0"/>
        <v>1393939.96318</v>
      </c>
      <c r="D58" s="84">
        <v>428065.72805999999</v>
      </c>
      <c r="E58" s="84">
        <v>163100.15645000004</v>
      </c>
      <c r="F58" s="84">
        <v>802774.07867000008</v>
      </c>
    </row>
    <row r="59" spans="2:6" ht="12" customHeight="1" x14ac:dyDescent="0.4">
      <c r="B59" s="82">
        <v>41944</v>
      </c>
      <c r="C59" s="83">
        <f t="shared" si="0"/>
        <v>1381589.8459200012</v>
      </c>
      <c r="D59" s="84">
        <v>440548.79018000013</v>
      </c>
      <c r="E59" s="84">
        <v>191856.90485000011</v>
      </c>
      <c r="F59" s="84">
        <v>749184.15089000086</v>
      </c>
    </row>
    <row r="60" spans="2:6" ht="12" customHeight="1" x14ac:dyDescent="0.4">
      <c r="B60" s="82">
        <v>41974</v>
      </c>
      <c r="C60" s="83">
        <f t="shared" si="0"/>
        <v>1368334.6499900001</v>
      </c>
      <c r="D60" s="84">
        <v>432569.79196000053</v>
      </c>
      <c r="E60" s="84">
        <v>141417.85121000002</v>
      </c>
      <c r="F60" s="84">
        <v>794347.00681999954</v>
      </c>
    </row>
    <row r="61" spans="2:6" ht="12" customHeight="1" x14ac:dyDescent="0.4">
      <c r="B61" s="82">
        <v>42005</v>
      </c>
      <c r="C61" s="83">
        <f t="shared" si="0"/>
        <v>1190574.6465699994</v>
      </c>
      <c r="D61" s="84">
        <v>497266.86163999961</v>
      </c>
      <c r="E61" s="84">
        <v>123932.46796999998</v>
      </c>
      <c r="F61" s="84">
        <v>569375.31695999997</v>
      </c>
    </row>
    <row r="62" spans="2:6" ht="12" customHeight="1" x14ac:dyDescent="0.4">
      <c r="B62" s="82">
        <v>42036</v>
      </c>
      <c r="C62" s="83">
        <f t="shared" si="0"/>
        <v>1314433.8517000007</v>
      </c>
      <c r="D62" s="84">
        <v>479015.70553000068</v>
      </c>
      <c r="E62" s="84">
        <v>153934.02909000003</v>
      </c>
      <c r="F62" s="84">
        <v>681484.11708</v>
      </c>
    </row>
    <row r="63" spans="2:6" ht="12" customHeight="1" x14ac:dyDescent="0.4">
      <c r="B63" s="82">
        <v>42064</v>
      </c>
      <c r="C63" s="83">
        <f t="shared" si="0"/>
        <v>1263017.3974799993</v>
      </c>
      <c r="D63" s="84">
        <v>471970.2997899992</v>
      </c>
      <c r="E63" s="84">
        <v>148050.16480999993</v>
      </c>
      <c r="F63" s="84">
        <v>642996.93288000009</v>
      </c>
    </row>
    <row r="64" spans="2:6" ht="12" customHeight="1" x14ac:dyDescent="0.4">
      <c r="B64" s="82">
        <v>42095</v>
      </c>
      <c r="C64" s="83">
        <f t="shared" si="0"/>
        <v>1296792.4234600004</v>
      </c>
      <c r="D64" s="84">
        <v>429587.94369000033</v>
      </c>
      <c r="E64" s="84">
        <v>159923.80739999999</v>
      </c>
      <c r="F64" s="84">
        <v>707280.67237000004</v>
      </c>
    </row>
    <row r="65" spans="2:6" ht="12" customHeight="1" x14ac:dyDescent="0.4">
      <c r="B65" s="82">
        <v>42125</v>
      </c>
      <c r="C65" s="83">
        <f t="shared" si="0"/>
        <v>1311173.2658400005</v>
      </c>
      <c r="D65" s="84">
        <v>428812.66808999982</v>
      </c>
      <c r="E65" s="84">
        <v>150961.90474000009</v>
      </c>
      <c r="F65" s="84">
        <v>731398.6930100004</v>
      </c>
    </row>
    <row r="66" spans="2:6" ht="12" customHeight="1" x14ac:dyDescent="0.4">
      <c r="B66" s="82">
        <v>42156</v>
      </c>
      <c r="C66" s="83">
        <f t="shared" si="0"/>
        <v>1257599.3283499996</v>
      </c>
      <c r="D66" s="84">
        <v>354236.20595999988</v>
      </c>
      <c r="E66" s="84">
        <v>120951.10746999996</v>
      </c>
      <c r="F66" s="84">
        <v>782412.01491999987</v>
      </c>
    </row>
    <row r="67" spans="2:6" ht="12" customHeight="1" x14ac:dyDescent="0.4">
      <c r="B67" s="82">
        <v>42186</v>
      </c>
      <c r="C67" s="83">
        <f t="shared" si="0"/>
        <v>1327530.5077500001</v>
      </c>
      <c r="D67" s="84">
        <v>436790.69265999977</v>
      </c>
      <c r="E67" s="84">
        <v>167721.85391000009</v>
      </c>
      <c r="F67" s="84">
        <v>723017.96118000022</v>
      </c>
    </row>
    <row r="68" spans="2:6" ht="12" customHeight="1" x14ac:dyDescent="0.4">
      <c r="B68" s="82">
        <v>42217</v>
      </c>
      <c r="C68" s="83">
        <f t="shared" si="0"/>
        <v>1191536.2126699996</v>
      </c>
      <c r="D68" s="84">
        <v>387963.00997999997</v>
      </c>
      <c r="E68" s="84">
        <v>139025.26367999992</v>
      </c>
      <c r="F68" s="84">
        <v>664547.93900999962</v>
      </c>
    </row>
    <row r="69" spans="2:6" ht="12" customHeight="1" x14ac:dyDescent="0.4">
      <c r="B69" s="82">
        <v>42248</v>
      </c>
      <c r="C69" s="83">
        <f t="shared" si="0"/>
        <v>1322682.2821099996</v>
      </c>
      <c r="D69" s="84">
        <v>445984.75557999988</v>
      </c>
      <c r="E69" s="84">
        <v>171344.5759</v>
      </c>
      <c r="F69" s="84">
        <v>705352.95062999963</v>
      </c>
    </row>
    <row r="70" spans="2:6" ht="12" customHeight="1" x14ac:dyDescent="0.4">
      <c r="B70" s="82">
        <v>42278</v>
      </c>
      <c r="C70" s="83">
        <f t="shared" si="0"/>
        <v>1211742.4800200006</v>
      </c>
      <c r="D70" s="84">
        <v>388418.83697</v>
      </c>
      <c r="E70" s="84">
        <v>159113.63329000011</v>
      </c>
      <c r="F70" s="84">
        <v>664210.00976000039</v>
      </c>
    </row>
    <row r="71" spans="2:6" ht="12" customHeight="1" x14ac:dyDescent="0.4">
      <c r="B71" s="82">
        <v>42309</v>
      </c>
      <c r="C71" s="83">
        <f t="shared" si="0"/>
        <v>1118341.7657900001</v>
      </c>
      <c r="D71" s="84">
        <v>372487.21038999996</v>
      </c>
      <c r="E71" s="84">
        <v>133736.67109000002</v>
      </c>
      <c r="F71" s="84">
        <v>612117.88431000011</v>
      </c>
    </row>
    <row r="72" spans="2:6" ht="12" customHeight="1" x14ac:dyDescent="0.4">
      <c r="B72" s="82">
        <v>42339</v>
      </c>
      <c r="C72" s="83">
        <f t="shared" si="0"/>
        <v>1257627.5294900001</v>
      </c>
      <c r="D72" s="84">
        <v>400307.37747999962</v>
      </c>
      <c r="E72" s="84">
        <v>149569.17137</v>
      </c>
      <c r="F72" s="84">
        <v>707750.98064000031</v>
      </c>
    </row>
    <row r="73" spans="2:6" ht="12" customHeight="1" x14ac:dyDescent="0.4">
      <c r="B73" s="82">
        <v>42370</v>
      </c>
      <c r="C73" s="83">
        <f t="shared" si="0"/>
        <v>912768.41377999971</v>
      </c>
      <c r="D73" s="84">
        <v>318176.68603999988</v>
      </c>
      <c r="E73" s="84">
        <v>109677.24299000003</v>
      </c>
      <c r="F73" s="84">
        <v>484914.48474999983</v>
      </c>
    </row>
    <row r="74" spans="2:6" ht="12" customHeight="1" x14ac:dyDescent="0.4">
      <c r="B74" s="82">
        <v>42401</v>
      </c>
      <c r="C74" s="83">
        <f t="shared" si="0"/>
        <v>1197887.41769</v>
      </c>
      <c r="D74" s="84">
        <v>445386.13324999984</v>
      </c>
      <c r="E74" s="84">
        <v>180449.62505999996</v>
      </c>
      <c r="F74" s="84">
        <v>572051.65938000008</v>
      </c>
    </row>
    <row r="75" spans="2:6" ht="12" customHeight="1" x14ac:dyDescent="0.4">
      <c r="B75" s="82">
        <v>42430</v>
      </c>
      <c r="C75" s="83">
        <f t="shared" si="0"/>
        <v>1185947.9489199999</v>
      </c>
      <c r="D75" s="84">
        <v>433364.05429999996</v>
      </c>
      <c r="E75" s="84">
        <v>170053.15915000011</v>
      </c>
      <c r="F75" s="84">
        <v>582530.73546999996</v>
      </c>
    </row>
    <row r="76" spans="2:6" ht="12" customHeight="1" x14ac:dyDescent="0.4">
      <c r="B76" s="82">
        <v>42461</v>
      </c>
      <c r="C76" s="83">
        <f t="shared" si="0"/>
        <v>1284387.7504099999</v>
      </c>
      <c r="D76" s="84">
        <v>542159.8689999996</v>
      </c>
      <c r="E76" s="84">
        <v>146458.03964999993</v>
      </c>
      <c r="F76" s="84">
        <v>595769.84176000033</v>
      </c>
    </row>
    <row r="77" spans="2:6" ht="12" customHeight="1" x14ac:dyDescent="0.4">
      <c r="B77" s="82">
        <v>42491</v>
      </c>
      <c r="C77" s="83">
        <f t="shared" si="0"/>
        <v>1228037.2240199994</v>
      </c>
      <c r="D77" s="84">
        <v>433976.31481999997</v>
      </c>
      <c r="E77" s="84">
        <v>144596.72107999996</v>
      </c>
      <c r="F77" s="84">
        <v>649464.18811999948</v>
      </c>
    </row>
    <row r="78" spans="2:6" ht="12" customHeight="1" x14ac:dyDescent="0.4">
      <c r="B78" s="82">
        <v>42522</v>
      </c>
      <c r="C78" s="83">
        <f t="shared" ref="C78:C108" si="1">+D78+E78+F78</f>
        <v>1163340.95841</v>
      </c>
      <c r="D78" s="84">
        <v>441058.98987999995</v>
      </c>
      <c r="E78" s="84">
        <v>118362.15886</v>
      </c>
      <c r="F78" s="84">
        <v>603919.80966999987</v>
      </c>
    </row>
    <row r="79" spans="2:6" ht="12" customHeight="1" x14ac:dyDescent="0.4">
      <c r="B79" s="82">
        <v>42552</v>
      </c>
      <c r="C79" s="83">
        <f t="shared" si="1"/>
        <v>852632.7889899998</v>
      </c>
      <c r="D79" s="84">
        <v>286818.92776000005</v>
      </c>
      <c r="E79" s="84">
        <v>107727.57585999995</v>
      </c>
      <c r="F79" s="84">
        <v>458086.28536999982</v>
      </c>
    </row>
    <row r="80" spans="2:6" ht="12" customHeight="1" x14ac:dyDescent="0.4">
      <c r="B80" s="82">
        <v>42583</v>
      </c>
      <c r="C80" s="83">
        <f t="shared" si="1"/>
        <v>1321917.5606699998</v>
      </c>
      <c r="D80" s="84">
        <v>357729.9954999999</v>
      </c>
      <c r="E80" s="84">
        <v>153431.82151000004</v>
      </c>
      <c r="F80" s="84">
        <v>810755.7436599998</v>
      </c>
    </row>
    <row r="81" spans="2:6" ht="12" customHeight="1" x14ac:dyDescent="0.4">
      <c r="B81" s="82">
        <v>42614</v>
      </c>
      <c r="C81" s="83">
        <f t="shared" si="1"/>
        <v>1190962.8659900003</v>
      </c>
      <c r="D81" s="84">
        <v>391987.27395000006</v>
      </c>
      <c r="E81" s="84">
        <v>128458.89194</v>
      </c>
      <c r="F81" s="84">
        <v>670516.70010000013</v>
      </c>
    </row>
    <row r="82" spans="2:6" ht="12" customHeight="1" x14ac:dyDescent="0.4">
      <c r="B82" s="82">
        <v>42644</v>
      </c>
      <c r="C82" s="83">
        <f t="shared" si="1"/>
        <v>1158932.9034900004</v>
      </c>
      <c r="D82" s="84">
        <v>348325.13775000029</v>
      </c>
      <c r="E82" s="84">
        <v>128278.55568000002</v>
      </c>
      <c r="F82" s="84">
        <v>682329.21006000007</v>
      </c>
    </row>
    <row r="83" spans="2:6" ht="12" customHeight="1" x14ac:dyDescent="0.4">
      <c r="B83" s="82">
        <v>42675</v>
      </c>
      <c r="C83" s="83">
        <f t="shared" si="1"/>
        <v>1216526.05804</v>
      </c>
      <c r="D83" s="84">
        <v>446500.45360000012</v>
      </c>
      <c r="E83" s="84">
        <v>135294.08629000004</v>
      </c>
      <c r="F83" s="84">
        <v>634731.51814999979</v>
      </c>
    </row>
    <row r="84" spans="2:6" ht="12" customHeight="1" x14ac:dyDescent="0.4">
      <c r="B84" s="82">
        <v>42705</v>
      </c>
      <c r="C84" s="83">
        <f t="shared" si="1"/>
        <v>1479217.336970001</v>
      </c>
      <c r="D84" s="84">
        <v>688864.11054000049</v>
      </c>
      <c r="E84" s="84">
        <v>144603.34444000002</v>
      </c>
      <c r="F84" s="84">
        <v>645749.88199000037</v>
      </c>
    </row>
    <row r="85" spans="2:6" ht="12" customHeight="1" x14ac:dyDescent="0.4">
      <c r="B85" s="82">
        <v>42736</v>
      </c>
      <c r="C85" s="83">
        <f t="shared" si="1"/>
        <v>1031531.5875499997</v>
      </c>
      <c r="D85" s="84">
        <v>412059.31516999955</v>
      </c>
      <c r="E85" s="84">
        <v>121988.20594000003</v>
      </c>
      <c r="F85" s="84">
        <v>497484.06644000008</v>
      </c>
    </row>
    <row r="86" spans="2:6" ht="12" customHeight="1" x14ac:dyDescent="0.4">
      <c r="B86" s="82">
        <v>42767</v>
      </c>
      <c r="C86" s="83">
        <f t="shared" si="1"/>
        <v>1098924.2445400003</v>
      </c>
      <c r="D86" s="84">
        <v>454472.05430000002</v>
      </c>
      <c r="E86" s="84">
        <v>109257.72168999999</v>
      </c>
      <c r="F86" s="84">
        <v>535194.46855000022</v>
      </c>
    </row>
    <row r="87" spans="2:6" ht="12" customHeight="1" x14ac:dyDescent="0.4">
      <c r="B87" s="82">
        <v>42795</v>
      </c>
      <c r="C87" s="83">
        <f t="shared" si="1"/>
        <v>1406428.5314800008</v>
      </c>
      <c r="D87" s="84">
        <v>620575.28381000052</v>
      </c>
      <c r="E87" s="84">
        <v>161503.15284000008</v>
      </c>
      <c r="F87" s="84">
        <v>624350.09483000019</v>
      </c>
    </row>
    <row r="88" spans="2:6" ht="12" customHeight="1" x14ac:dyDescent="0.4">
      <c r="B88" s="82">
        <v>42826</v>
      </c>
      <c r="C88" s="83">
        <f t="shared" si="1"/>
        <v>1077279.1869600005</v>
      </c>
      <c r="D88" s="84">
        <v>381503.10252000025</v>
      </c>
      <c r="E88" s="84">
        <v>168764.5144000001</v>
      </c>
      <c r="F88" s="84">
        <v>527011.57004000025</v>
      </c>
    </row>
    <row r="89" spans="2:6" ht="12" customHeight="1" x14ac:dyDescent="0.4">
      <c r="B89" s="82">
        <v>42856</v>
      </c>
      <c r="C89" s="83">
        <f t="shared" si="1"/>
        <v>1362551.0324499998</v>
      </c>
      <c r="D89" s="84">
        <v>536083.9661399998</v>
      </c>
      <c r="E89" s="84">
        <v>180648.28869000004</v>
      </c>
      <c r="F89" s="84">
        <v>645818.77762000007</v>
      </c>
    </row>
    <row r="90" spans="2:6" ht="12" customHeight="1" x14ac:dyDescent="0.4">
      <c r="B90" s="82">
        <v>42887</v>
      </c>
      <c r="C90" s="83">
        <f t="shared" si="1"/>
        <v>1250472.1008500003</v>
      </c>
      <c r="D90" s="84">
        <v>447935.12608000019</v>
      </c>
      <c r="E90" s="84">
        <v>150675.98700999995</v>
      </c>
      <c r="F90" s="84">
        <v>651860.98776000016</v>
      </c>
    </row>
    <row r="91" spans="2:6" ht="12" customHeight="1" x14ac:dyDescent="0.4">
      <c r="B91" s="82">
        <v>42917</v>
      </c>
      <c r="C91" s="83">
        <f t="shared" si="1"/>
        <v>1329081.8185199997</v>
      </c>
      <c r="D91" s="84">
        <v>455203.9759299999</v>
      </c>
      <c r="E91" s="84">
        <v>171928.36755999998</v>
      </c>
      <c r="F91" s="84">
        <v>701949.47502999986</v>
      </c>
    </row>
    <row r="92" spans="2:6" ht="12" customHeight="1" x14ac:dyDescent="0.4">
      <c r="B92" s="82">
        <v>42948</v>
      </c>
      <c r="C92" s="83">
        <f t="shared" si="1"/>
        <v>1331898.6190499999</v>
      </c>
      <c r="D92" s="84">
        <v>443129.01257000002</v>
      </c>
      <c r="E92" s="84">
        <v>184653.2866599999</v>
      </c>
      <c r="F92" s="84">
        <v>704116.31981999998</v>
      </c>
    </row>
    <row r="93" spans="2:6" ht="12" customHeight="1" x14ac:dyDescent="0.4">
      <c r="B93" s="82">
        <v>42979</v>
      </c>
      <c r="C93" s="83">
        <f t="shared" si="1"/>
        <v>1319307.1714100002</v>
      </c>
      <c r="D93" s="84">
        <v>438112.46351000021</v>
      </c>
      <c r="E93" s="84">
        <v>180249.94653999989</v>
      </c>
      <c r="F93" s="84">
        <v>700944.76136000012</v>
      </c>
    </row>
    <row r="94" spans="2:6" ht="12" customHeight="1" x14ac:dyDescent="0.4">
      <c r="B94" s="82">
        <v>43009</v>
      </c>
      <c r="C94" s="83">
        <f t="shared" si="1"/>
        <v>1271607.2209399997</v>
      </c>
      <c r="D94" s="84">
        <v>412145.42776000011</v>
      </c>
      <c r="E94" s="84">
        <v>169240.27292999989</v>
      </c>
      <c r="F94" s="84">
        <v>690221.52024999971</v>
      </c>
    </row>
    <row r="95" spans="2:6" ht="12" customHeight="1" x14ac:dyDescent="0.4">
      <c r="B95" s="82">
        <v>43040</v>
      </c>
      <c r="C95" s="83">
        <f t="shared" si="1"/>
        <v>1256532.18084</v>
      </c>
      <c r="D95" s="84">
        <v>405696.10564999975</v>
      </c>
      <c r="E95" s="84">
        <v>161229.73285999993</v>
      </c>
      <c r="F95" s="84">
        <v>689606.34233000048</v>
      </c>
    </row>
    <row r="96" spans="2:6" ht="12" customHeight="1" x14ac:dyDescent="0.4">
      <c r="B96" s="82">
        <v>43070</v>
      </c>
      <c r="C96" s="83">
        <f t="shared" si="1"/>
        <v>1206462.4228500002</v>
      </c>
      <c r="D96" s="84">
        <v>394203.4337900001</v>
      </c>
      <c r="E96" s="84">
        <v>156953.88237999997</v>
      </c>
      <c r="F96" s="84">
        <v>655305.10668000008</v>
      </c>
    </row>
    <row r="97" spans="2:6" ht="12" customHeight="1" x14ac:dyDescent="0.4">
      <c r="B97" s="82">
        <v>43101</v>
      </c>
      <c r="C97" s="83">
        <f t="shared" si="1"/>
        <v>1256473.0029999996</v>
      </c>
      <c r="D97" s="84">
        <v>527156.42037999968</v>
      </c>
      <c r="E97" s="84">
        <v>151515.20983000004</v>
      </c>
      <c r="F97" s="84">
        <v>577801.37278999994</v>
      </c>
    </row>
    <row r="98" spans="2:6" ht="12" customHeight="1" x14ac:dyDescent="0.4">
      <c r="B98" s="82">
        <v>43132</v>
      </c>
      <c r="C98" s="83">
        <f t="shared" si="1"/>
        <v>1251594.73425</v>
      </c>
      <c r="D98" s="84">
        <v>438115.5210000003</v>
      </c>
      <c r="E98" s="84">
        <v>176141.49761000008</v>
      </c>
      <c r="F98" s="84">
        <v>637337.7156399996</v>
      </c>
    </row>
    <row r="99" spans="2:6" ht="12" customHeight="1" x14ac:dyDescent="0.4">
      <c r="B99" s="82">
        <v>43160</v>
      </c>
      <c r="C99" s="83">
        <f t="shared" si="1"/>
        <v>1288702.6567500001</v>
      </c>
      <c r="D99" s="84">
        <v>475622.95503999997</v>
      </c>
      <c r="E99" s="84">
        <v>157148.3455600001</v>
      </c>
      <c r="F99" s="84">
        <v>655931.35615000001</v>
      </c>
    </row>
    <row r="100" spans="2:6" ht="12" customHeight="1" x14ac:dyDescent="0.4">
      <c r="B100" s="82">
        <v>43191</v>
      </c>
      <c r="C100" s="83">
        <f t="shared" si="1"/>
        <v>1393119.0862299995</v>
      </c>
      <c r="D100" s="84">
        <v>484614.35313000024</v>
      </c>
      <c r="E100" s="84">
        <v>184431.34376000008</v>
      </c>
      <c r="F100" s="84">
        <v>724073.38933999941</v>
      </c>
    </row>
    <row r="101" spans="2:6" ht="12" customHeight="1" x14ac:dyDescent="0.4">
      <c r="B101" s="82">
        <v>43221</v>
      </c>
      <c r="C101" s="83">
        <f t="shared" si="1"/>
        <v>1409831.80192</v>
      </c>
      <c r="D101" s="84">
        <v>506000.5912000002</v>
      </c>
      <c r="E101" s="84">
        <v>179923.62011000008</v>
      </c>
      <c r="F101" s="84">
        <v>723907.59060999984</v>
      </c>
    </row>
    <row r="102" spans="2:6" ht="12" customHeight="1" x14ac:dyDescent="0.4">
      <c r="B102" s="82">
        <v>43252</v>
      </c>
      <c r="C102" s="83">
        <f t="shared" si="1"/>
        <v>1268022.7172000003</v>
      </c>
      <c r="D102" s="84">
        <v>400014.87390000059</v>
      </c>
      <c r="E102" s="84">
        <v>187841.3014</v>
      </c>
      <c r="F102" s="84">
        <v>680166.54189999984</v>
      </c>
    </row>
    <row r="103" spans="2:6" ht="12" customHeight="1" x14ac:dyDescent="0.4">
      <c r="B103" s="82">
        <v>43282</v>
      </c>
      <c r="C103" s="83">
        <f t="shared" si="1"/>
        <v>1262535.5904400004</v>
      </c>
      <c r="D103" s="84">
        <v>425015.41791000031</v>
      </c>
      <c r="E103" s="84">
        <v>145450.64704000001</v>
      </c>
      <c r="F103" s="84">
        <v>692069.52549000003</v>
      </c>
    </row>
    <row r="104" spans="2:6" ht="12" customHeight="1" x14ac:dyDescent="0.4">
      <c r="B104" s="82">
        <v>43313</v>
      </c>
      <c r="C104" s="83">
        <f t="shared" si="1"/>
        <v>1345815.5066399996</v>
      </c>
      <c r="D104" s="84">
        <v>447267.83062999969</v>
      </c>
      <c r="E104" s="84">
        <v>177034.58423999994</v>
      </c>
      <c r="F104" s="84">
        <v>721513.09176999994</v>
      </c>
    </row>
    <row r="105" spans="2:6" ht="12" customHeight="1" x14ac:dyDescent="0.4">
      <c r="B105" s="82">
        <v>43344</v>
      </c>
      <c r="C105" s="83">
        <f t="shared" si="1"/>
        <v>1181594.8260000004</v>
      </c>
      <c r="D105" s="84">
        <v>360175.18875999982</v>
      </c>
      <c r="E105" s="84">
        <v>147450.59868999996</v>
      </c>
      <c r="F105" s="84">
        <v>673969.03855000052</v>
      </c>
    </row>
    <row r="106" spans="2:6" ht="12" customHeight="1" x14ac:dyDescent="0.4">
      <c r="B106" s="82">
        <v>43374</v>
      </c>
      <c r="C106" s="83">
        <f t="shared" si="1"/>
        <v>1294326.9778999994</v>
      </c>
      <c r="D106" s="84">
        <v>389951.86619999941</v>
      </c>
      <c r="E106" s="84">
        <v>186427.81172000006</v>
      </c>
      <c r="F106" s="84">
        <v>717947.29998000001</v>
      </c>
    </row>
    <row r="107" spans="2:6" ht="12" customHeight="1" x14ac:dyDescent="0.4">
      <c r="B107" s="82">
        <v>43405</v>
      </c>
      <c r="C107" s="83">
        <f t="shared" si="1"/>
        <v>1212217.9229700002</v>
      </c>
      <c r="D107" s="84">
        <v>395622.12629000028</v>
      </c>
      <c r="E107" s="84">
        <v>152025.78136999992</v>
      </c>
      <c r="F107" s="84">
        <v>664570.01531000005</v>
      </c>
    </row>
    <row r="108" spans="2:6" ht="12" customHeight="1" x14ac:dyDescent="0.4">
      <c r="B108" s="82">
        <v>43435</v>
      </c>
      <c r="C108" s="83">
        <f t="shared" si="1"/>
        <v>1199652.0427300003</v>
      </c>
      <c r="D108" s="84">
        <v>413006.64162999979</v>
      </c>
      <c r="E108" s="84">
        <v>146965.01089000009</v>
      </c>
      <c r="F108" s="84">
        <v>639680.39021000033</v>
      </c>
    </row>
    <row r="109" spans="2:6" ht="12" customHeight="1" x14ac:dyDescent="0.4">
      <c r="B109" s="82">
        <v>43466</v>
      </c>
      <c r="C109" s="83">
        <v>1257482.5102099986</v>
      </c>
      <c r="D109" s="84">
        <v>495087.13766999921</v>
      </c>
      <c r="E109" s="84">
        <v>142946.02491000001</v>
      </c>
      <c r="F109" s="84">
        <v>619449.34762999986</v>
      </c>
    </row>
    <row r="110" spans="2:6" ht="12" customHeight="1" x14ac:dyDescent="0.4">
      <c r="B110" s="82">
        <v>43497</v>
      </c>
      <c r="C110" s="83">
        <v>1315661.8043099984</v>
      </c>
      <c r="D110" s="84">
        <v>485733.92899999965</v>
      </c>
      <c r="E110" s="84">
        <v>168853.23268000002</v>
      </c>
      <c r="F110" s="84">
        <v>661074.6426299999</v>
      </c>
    </row>
    <row r="111" spans="2:6" ht="12" customHeight="1" x14ac:dyDescent="0.4">
      <c r="B111" s="82">
        <v>43525</v>
      </c>
      <c r="C111" s="83">
        <v>1206810.0650399975</v>
      </c>
      <c r="D111" s="84">
        <v>468828.57749000005</v>
      </c>
      <c r="E111" s="84">
        <v>154976.73197999995</v>
      </c>
      <c r="F111" s="84">
        <v>583004.75556999992</v>
      </c>
    </row>
    <row r="112" spans="2:6" ht="12" customHeight="1" x14ac:dyDescent="0.4">
      <c r="B112" s="82">
        <v>43556</v>
      </c>
      <c r="C112" s="83">
        <v>1340266.78366</v>
      </c>
      <c r="D112" s="84">
        <v>452163.07055000024</v>
      </c>
      <c r="E112" s="84">
        <v>172152.32739000002</v>
      </c>
      <c r="F112" s="84">
        <v>715951.38571999979</v>
      </c>
    </row>
    <row r="113" spans="2:6" ht="12" customHeight="1" x14ac:dyDescent="0.4">
      <c r="B113" s="82">
        <v>43586</v>
      </c>
      <c r="C113" s="83">
        <v>1404446.5061600029</v>
      </c>
      <c r="D113" s="84">
        <v>501766.99844000023</v>
      </c>
      <c r="E113" s="84">
        <v>187516.85463000005</v>
      </c>
      <c r="F113" s="84">
        <v>715162.6530899998</v>
      </c>
    </row>
    <row r="114" spans="2:6" ht="12" customHeight="1" x14ac:dyDescent="0.4">
      <c r="B114" s="82">
        <v>43617</v>
      </c>
      <c r="C114" s="83">
        <v>1130420.6206700022</v>
      </c>
      <c r="D114" s="84">
        <v>376761.29117000027</v>
      </c>
      <c r="E114" s="84">
        <v>143007.27973000004</v>
      </c>
      <c r="F114" s="84">
        <v>610652.04977000027</v>
      </c>
    </row>
    <row r="115" spans="2:6" ht="12" customHeight="1" x14ac:dyDescent="0.4">
      <c r="B115" s="82">
        <v>43647</v>
      </c>
      <c r="C115" s="83">
        <v>1314620.6379900014</v>
      </c>
      <c r="D115" s="84">
        <v>426363.33607000008</v>
      </c>
      <c r="E115" s="84">
        <v>163718.89285</v>
      </c>
      <c r="F115" s="84">
        <v>724538.40906999982</v>
      </c>
    </row>
    <row r="116" spans="2:6" ht="12" customHeight="1" x14ac:dyDescent="0.4">
      <c r="B116" s="82">
        <v>43678</v>
      </c>
      <c r="C116" s="83">
        <v>1295143.1249699972</v>
      </c>
      <c r="D116" s="84">
        <v>478863.12130999978</v>
      </c>
      <c r="E116" s="84">
        <v>159548.85670000012</v>
      </c>
      <c r="F116" s="84">
        <v>656731.14695999993</v>
      </c>
    </row>
    <row r="117" spans="2:6" ht="12" customHeight="1" x14ac:dyDescent="0.4">
      <c r="B117" s="82">
        <v>43709</v>
      </c>
      <c r="C117" s="83">
        <v>1229356.5597899987</v>
      </c>
      <c r="D117" s="84">
        <v>361090.34682999953</v>
      </c>
      <c r="E117" s="84">
        <v>157147.93644000022</v>
      </c>
      <c r="F117" s="84">
        <v>711118.27651999984</v>
      </c>
    </row>
    <row r="118" spans="2:6" ht="12" customHeight="1" x14ac:dyDescent="0.4">
      <c r="B118" s="82">
        <v>43739</v>
      </c>
      <c r="C118" s="83">
        <v>1332420.7504499953</v>
      </c>
      <c r="D118" s="84">
        <v>436928.16883000016</v>
      </c>
      <c r="E118" s="84">
        <v>175325.48840999993</v>
      </c>
      <c r="F118" s="84">
        <v>720167.09320999973</v>
      </c>
    </row>
    <row r="119" spans="2:6" ht="12" customHeight="1" x14ac:dyDescent="0.4">
      <c r="B119" s="82">
        <v>43770</v>
      </c>
      <c r="C119" s="83">
        <v>1235790.6034999983</v>
      </c>
      <c r="D119" s="84">
        <v>441141.78048999992</v>
      </c>
      <c r="E119" s="84">
        <v>141213.24559000004</v>
      </c>
      <c r="F119" s="84">
        <v>653435.57741999987</v>
      </c>
    </row>
    <row r="120" spans="2:6" ht="12" customHeight="1" x14ac:dyDescent="0.4">
      <c r="B120" s="82">
        <v>43800</v>
      </c>
      <c r="C120" s="83">
        <v>1247081.8598900018</v>
      </c>
      <c r="D120" s="84">
        <v>482701.03333000006</v>
      </c>
      <c r="E120" s="84">
        <v>140996.88887000002</v>
      </c>
      <c r="F120" s="84">
        <v>623383.93768999982</v>
      </c>
    </row>
    <row r="121" spans="2:6" ht="12" customHeight="1" x14ac:dyDescent="0.4">
      <c r="B121" s="82">
        <v>43831</v>
      </c>
      <c r="C121" s="83">
        <v>1207502.7327299996</v>
      </c>
      <c r="D121" s="84">
        <v>524935.32264000003</v>
      </c>
      <c r="E121" s="84">
        <v>147322.06372999982</v>
      </c>
      <c r="F121" s="84">
        <v>535245.34636000008</v>
      </c>
    </row>
    <row r="122" spans="2:6" ht="12" customHeight="1" x14ac:dyDescent="0.4">
      <c r="B122" s="82">
        <v>43862</v>
      </c>
      <c r="C122" s="83">
        <v>1266294.0343299995</v>
      </c>
      <c r="D122" s="84">
        <v>531537.52424000017</v>
      </c>
      <c r="E122" s="84">
        <v>146055.15269000005</v>
      </c>
      <c r="F122" s="84">
        <v>588701.35739999986</v>
      </c>
    </row>
    <row r="123" spans="2:6" ht="12" customHeight="1" x14ac:dyDescent="0.4">
      <c r="B123" s="82">
        <v>43891</v>
      </c>
      <c r="C123" s="83">
        <v>1233531.074949997</v>
      </c>
      <c r="D123" s="84">
        <v>467928.17053000041</v>
      </c>
      <c r="E123" s="84">
        <v>167864.34304000009</v>
      </c>
      <c r="F123" s="84">
        <v>597738.56137999997</v>
      </c>
    </row>
    <row r="124" spans="2:6" ht="12" customHeight="1" x14ac:dyDescent="0.4">
      <c r="B124" s="82">
        <v>43922</v>
      </c>
      <c r="C124" s="83">
        <v>994039.54981000081</v>
      </c>
      <c r="D124" s="84">
        <v>390771.04301000055</v>
      </c>
      <c r="E124" s="84">
        <v>175674.0316000001</v>
      </c>
      <c r="F124" s="84">
        <v>427594.47519999975</v>
      </c>
    </row>
    <row r="125" spans="2:6" ht="12" customHeight="1" x14ac:dyDescent="0.4">
      <c r="B125" s="82">
        <v>43952</v>
      </c>
      <c r="C125" s="83">
        <v>1024529.4208300002</v>
      </c>
      <c r="D125" s="84">
        <v>428358.65104000003</v>
      </c>
      <c r="E125" s="84">
        <v>183477.85116000002</v>
      </c>
      <c r="F125" s="84">
        <v>412692.91863000026</v>
      </c>
    </row>
    <row r="126" spans="2:6" ht="12" customHeight="1" x14ac:dyDescent="0.4">
      <c r="B126" s="82">
        <v>43983</v>
      </c>
      <c r="C126" s="83">
        <v>1085569.6696900025</v>
      </c>
      <c r="D126" s="84">
        <v>440824.93363000016</v>
      </c>
      <c r="E126" s="84">
        <v>172808.58719999981</v>
      </c>
      <c r="F126" s="84">
        <v>471936.14885999967</v>
      </c>
    </row>
    <row r="127" spans="2:6" ht="12" customHeight="1" x14ac:dyDescent="0.4">
      <c r="B127" s="82">
        <v>44013</v>
      </c>
      <c r="C127" s="83">
        <v>1271777.4894600003</v>
      </c>
      <c r="D127" s="84">
        <v>508952.17919000034</v>
      </c>
      <c r="E127" s="84">
        <v>179341.49962999998</v>
      </c>
      <c r="F127" s="84">
        <v>583483.81063999992</v>
      </c>
    </row>
    <row r="128" spans="2:6" ht="12" customHeight="1" x14ac:dyDescent="0.4">
      <c r="B128" s="82">
        <v>44044</v>
      </c>
      <c r="C128" s="83">
        <v>1150715.5817299983</v>
      </c>
      <c r="D128" s="84">
        <v>420061.64480999956</v>
      </c>
      <c r="E128" s="84">
        <v>173388.49317999979</v>
      </c>
      <c r="F128" s="84">
        <v>557265.44374000048</v>
      </c>
    </row>
    <row r="129" spans="2:6" ht="12" customHeight="1" x14ac:dyDescent="0.4">
      <c r="B129" s="82">
        <v>44075</v>
      </c>
      <c r="C129" s="83">
        <v>1277821.9319499999</v>
      </c>
      <c r="D129" s="84">
        <v>456704.83115999977</v>
      </c>
      <c r="E129" s="84">
        <v>174444.74292000002</v>
      </c>
      <c r="F129" s="84">
        <v>646672.35786999995</v>
      </c>
    </row>
    <row r="130" spans="2:6" ht="12" customHeight="1" x14ac:dyDescent="0.4">
      <c r="B130" s="82">
        <v>44105</v>
      </c>
      <c r="C130" s="83">
        <v>1239705.5960400023</v>
      </c>
      <c r="D130" s="84">
        <v>447152.20704999991</v>
      </c>
      <c r="E130" s="84">
        <v>182367.06993</v>
      </c>
      <c r="F130" s="84">
        <v>610186.31906000013</v>
      </c>
    </row>
    <row r="131" spans="2:6" ht="12" customHeight="1" x14ac:dyDescent="0.4">
      <c r="B131" s="82">
        <v>44136</v>
      </c>
      <c r="C131" s="83">
        <v>1310095.4415400035</v>
      </c>
      <c r="D131" s="84">
        <v>512559.21846000029</v>
      </c>
      <c r="E131" s="84">
        <v>166275.98866000009</v>
      </c>
      <c r="F131" s="84">
        <v>631260.23442000011</v>
      </c>
    </row>
    <row r="132" spans="2:6" ht="12" customHeight="1" x14ac:dyDescent="0.4">
      <c r="B132" s="82">
        <v>44166</v>
      </c>
      <c r="C132" s="83">
        <v>1548106.3608799996</v>
      </c>
      <c r="D132" s="84">
        <v>650238.47560999996</v>
      </c>
      <c r="E132" s="84">
        <v>176691.80866000007</v>
      </c>
      <c r="F132" s="84">
        <v>721176.07661000022</v>
      </c>
    </row>
    <row r="133" spans="2:6" ht="12" customHeight="1" x14ac:dyDescent="0.4">
      <c r="B133" s="82">
        <v>44197</v>
      </c>
      <c r="C133" s="83">
        <v>1202703.6575099996</v>
      </c>
      <c r="D133" s="84">
        <v>536447.05437000026</v>
      </c>
      <c r="E133" s="84">
        <v>119156.19216999994</v>
      </c>
      <c r="F133" s="84">
        <v>547100.41096999974</v>
      </c>
    </row>
    <row r="134" spans="2:6" ht="12" customHeight="1" x14ac:dyDescent="0.4">
      <c r="B134" s="82">
        <v>44228</v>
      </c>
      <c r="C134" s="83">
        <v>1377853.0346799984</v>
      </c>
      <c r="D134" s="84">
        <v>569748.29617000069</v>
      </c>
      <c r="E134" s="84">
        <v>162822.15001999986</v>
      </c>
      <c r="F134" s="84">
        <v>645282.58848999965</v>
      </c>
    </row>
    <row r="135" spans="2:6" ht="12" customHeight="1" x14ac:dyDescent="0.4">
      <c r="B135" s="82">
        <v>44256</v>
      </c>
      <c r="C135" s="83">
        <v>1655929.4707100033</v>
      </c>
      <c r="D135" s="84">
        <v>701574.69465000089</v>
      </c>
      <c r="E135" s="84">
        <v>225070.71333999978</v>
      </c>
      <c r="F135" s="84">
        <v>729284.06272000005</v>
      </c>
    </row>
    <row r="136" spans="2:6" ht="12" customHeight="1" x14ac:dyDescent="0.4">
      <c r="B136" s="82">
        <v>44287</v>
      </c>
      <c r="C136" s="83">
        <v>1466844.383099999</v>
      </c>
      <c r="D136" s="84">
        <v>579965.70781999989</v>
      </c>
      <c r="E136" s="84">
        <v>192095.87958999982</v>
      </c>
      <c r="F136" s="84">
        <v>694782.79568999971</v>
      </c>
    </row>
    <row r="137" spans="2:6" ht="12" customHeight="1" x14ac:dyDescent="0.4">
      <c r="B137" s="82">
        <v>44317</v>
      </c>
      <c r="C137" s="83">
        <v>1214549.7720100014</v>
      </c>
      <c r="D137" s="84">
        <v>515848.80852999981</v>
      </c>
      <c r="E137" s="84">
        <v>167767.68717999995</v>
      </c>
      <c r="F137" s="84">
        <v>530933.27629999979</v>
      </c>
    </row>
    <row r="138" spans="2:6" ht="12" customHeight="1" x14ac:dyDescent="0.4">
      <c r="B138" s="82">
        <v>44348</v>
      </c>
      <c r="C138" s="83">
        <v>1283994.4823399992</v>
      </c>
      <c r="D138" s="84">
        <v>413186.75198</v>
      </c>
      <c r="E138" s="84">
        <v>205472.55165999997</v>
      </c>
      <c r="F138" s="84">
        <v>665335.17869999993</v>
      </c>
    </row>
    <row r="139" spans="2:6" ht="12" customHeight="1" x14ac:dyDescent="0.4">
      <c r="B139" s="82">
        <v>44378</v>
      </c>
      <c r="C139" s="83">
        <v>1647389.6198200027</v>
      </c>
      <c r="D139" s="84">
        <v>606332.24124000047</v>
      </c>
      <c r="E139" s="84">
        <v>203328.47910999999</v>
      </c>
      <c r="F139" s="84">
        <v>837728.89947000041</v>
      </c>
    </row>
    <row r="140" spans="2:6" ht="12" customHeight="1" x14ac:dyDescent="0.4">
      <c r="B140" s="82">
        <v>44409</v>
      </c>
      <c r="C140" s="83">
        <v>1673078.3740699992</v>
      </c>
      <c r="D140" s="84">
        <v>593974.0127699998</v>
      </c>
      <c r="E140" s="84">
        <v>214083.62735</v>
      </c>
      <c r="F140" s="84">
        <v>865020.73394999956</v>
      </c>
    </row>
    <row r="141" spans="2:6" ht="12" customHeight="1" x14ac:dyDescent="0.4">
      <c r="B141" s="82">
        <v>44440</v>
      </c>
      <c r="C141" s="83">
        <v>1538532.2552299965</v>
      </c>
      <c r="D141" s="84">
        <v>525763.2357400005</v>
      </c>
      <c r="E141" s="84">
        <v>221862.73717999994</v>
      </c>
      <c r="F141" s="84">
        <v>790906.28230999934</v>
      </c>
    </row>
    <row r="142" spans="2:6" ht="12" customHeight="1" x14ac:dyDescent="0.4">
      <c r="B142" s="82">
        <v>44470</v>
      </c>
      <c r="C142" s="83">
        <v>1659287.9851400019</v>
      </c>
      <c r="D142" s="84">
        <v>666994.9373400003</v>
      </c>
      <c r="E142" s="84">
        <v>189810.28452999986</v>
      </c>
      <c r="F142" s="84">
        <v>802482.76326999976</v>
      </c>
    </row>
    <row r="143" spans="2:6" ht="12" customHeight="1" x14ac:dyDescent="0.4">
      <c r="B143" s="82">
        <v>44501</v>
      </c>
      <c r="C143" s="83">
        <v>1696307.5228400002</v>
      </c>
      <c r="D143" s="84">
        <v>637145.92345999973</v>
      </c>
      <c r="E143" s="84">
        <v>216771.82831000016</v>
      </c>
      <c r="F143" s="84">
        <v>842389.77107000025</v>
      </c>
    </row>
    <row r="144" spans="2:6" ht="12" customHeight="1" x14ac:dyDescent="0.4">
      <c r="B144" s="82">
        <v>44531</v>
      </c>
      <c r="C144" s="83">
        <v>1769649.9245800066</v>
      </c>
      <c r="D144" s="84">
        <v>697794.80187000241</v>
      </c>
      <c r="E144" s="84">
        <v>221075.38768000007</v>
      </c>
      <c r="F144" s="84">
        <v>850779.73502999998</v>
      </c>
    </row>
    <row r="145" spans="2:6" ht="12" customHeight="1" x14ac:dyDescent="0.4">
      <c r="B145" s="82">
        <v>44562</v>
      </c>
      <c r="C145" s="83">
        <v>1489556.4864899977</v>
      </c>
      <c r="D145" s="84">
        <v>642277.48264000006</v>
      </c>
      <c r="E145" s="84">
        <v>171701.89593000006</v>
      </c>
      <c r="F145" s="84">
        <v>675577.10792000021</v>
      </c>
    </row>
    <row r="146" spans="2:6" ht="12" customHeight="1" x14ac:dyDescent="0.4">
      <c r="B146" s="82">
        <v>44593</v>
      </c>
      <c r="C146" s="83">
        <v>1881007.4516799992</v>
      </c>
      <c r="D146" s="84">
        <v>832541.66325999924</v>
      </c>
      <c r="E146" s="84">
        <v>225421.94641999993</v>
      </c>
      <c r="F146" s="84">
        <v>823043.84199999983</v>
      </c>
    </row>
    <row r="147" spans="2:6" ht="12" customHeight="1" x14ac:dyDescent="0.4">
      <c r="B147" s="82">
        <v>44621</v>
      </c>
      <c r="C147" s="83">
        <v>1995581.6108400023</v>
      </c>
      <c r="D147" s="84">
        <v>827416.62755999994</v>
      </c>
      <c r="E147" s="84">
        <v>268587.85668999993</v>
      </c>
      <c r="F147" s="84">
        <v>899577.12658999942</v>
      </c>
    </row>
    <row r="148" spans="2:6" ht="12" customHeight="1" x14ac:dyDescent="0.4">
      <c r="B148" s="82">
        <v>44652</v>
      </c>
      <c r="C148" s="83">
        <v>1816677.0994200027</v>
      </c>
      <c r="D148" s="84">
        <v>722471.9252600004</v>
      </c>
      <c r="E148" s="84">
        <v>323171.7191200002</v>
      </c>
      <c r="F148" s="84">
        <v>771033.45503999945</v>
      </c>
    </row>
    <row r="149" spans="2:6" ht="12" customHeight="1" x14ac:dyDescent="0.4">
      <c r="B149" s="82">
        <v>44682</v>
      </c>
      <c r="C149" s="83">
        <v>1891172.2136500024</v>
      </c>
      <c r="D149" s="84">
        <v>737675.59936999972</v>
      </c>
      <c r="E149" s="84">
        <v>291767.55294000014</v>
      </c>
      <c r="F149" s="84">
        <v>861729.06133999955</v>
      </c>
    </row>
    <row r="150" spans="2:6" ht="12" customHeight="1" x14ac:dyDescent="0.4">
      <c r="B150" s="82">
        <v>44713</v>
      </c>
      <c r="C150" s="83">
        <v>1934060.1172300046</v>
      </c>
      <c r="D150" s="84">
        <v>743067.85747999954</v>
      </c>
      <c r="E150" s="84">
        <v>313829.37551000004</v>
      </c>
      <c r="F150" s="84">
        <v>877162.88424000051</v>
      </c>
    </row>
    <row r="151" spans="2:6" ht="12" customHeight="1" x14ac:dyDescent="0.4">
      <c r="B151" s="82">
        <v>44743</v>
      </c>
      <c r="C151" s="83">
        <v>1835388.1065799957</v>
      </c>
      <c r="D151" s="84">
        <v>670488.44328000012</v>
      </c>
      <c r="E151" s="84">
        <v>288154.60133000003</v>
      </c>
      <c r="F151" s="84">
        <v>876745.06196999981</v>
      </c>
    </row>
    <row r="152" spans="2:6" ht="12" customHeight="1" x14ac:dyDescent="0.4">
      <c r="B152" s="82">
        <v>44774</v>
      </c>
      <c r="C152" s="83">
        <v>1802275.6527099931</v>
      </c>
      <c r="D152" s="84">
        <v>640377.20743999956</v>
      </c>
      <c r="E152" s="84">
        <v>232246.11726000006</v>
      </c>
      <c r="F152" s="84">
        <v>929652.32801000064</v>
      </c>
    </row>
    <row r="153" spans="2:6" ht="12" customHeight="1" x14ac:dyDescent="0.4">
      <c r="B153" s="82">
        <v>44805</v>
      </c>
      <c r="C153" s="83">
        <v>1830876.109079998</v>
      </c>
      <c r="D153" s="84">
        <v>683656.1281100004</v>
      </c>
      <c r="E153" s="84">
        <v>256289.29437999998</v>
      </c>
      <c r="F153" s="84">
        <v>890930.68659000064</v>
      </c>
    </row>
    <row r="154" spans="2:6" ht="12" customHeight="1" x14ac:dyDescent="0.4">
      <c r="B154" s="82">
        <v>44835</v>
      </c>
      <c r="C154" s="83">
        <v>1679259.0812999986</v>
      </c>
      <c r="D154" s="84">
        <v>652456.05683000025</v>
      </c>
      <c r="E154" s="84">
        <v>212346.38880999997</v>
      </c>
      <c r="F154" s="84">
        <v>814456.63566000003</v>
      </c>
    </row>
    <row r="155" spans="2:6" ht="12" customHeight="1" x14ac:dyDescent="0.4">
      <c r="B155" s="82">
        <v>44866</v>
      </c>
      <c r="C155" s="83">
        <v>1688456.3958599998</v>
      </c>
      <c r="D155" s="84">
        <v>612187.37706000055</v>
      </c>
      <c r="E155" s="84">
        <v>251659.73426000006</v>
      </c>
      <c r="F155" s="84">
        <v>824609.2845400006</v>
      </c>
    </row>
    <row r="156" spans="2:6" ht="12" customHeight="1" x14ac:dyDescent="0.4">
      <c r="B156" s="82">
        <v>44896</v>
      </c>
      <c r="C156" s="83">
        <v>1770937.816630004</v>
      </c>
      <c r="D156" s="84">
        <v>684845.29727000045</v>
      </c>
      <c r="E156" s="84">
        <v>246810.60284999994</v>
      </c>
      <c r="F156" s="84">
        <v>839281.9165099992</v>
      </c>
    </row>
    <row r="157" spans="2:6" ht="12" customHeight="1" x14ac:dyDescent="0.4">
      <c r="B157" s="82">
        <v>44927</v>
      </c>
      <c r="C157" s="83">
        <v>1362510.5175800018</v>
      </c>
      <c r="D157" s="84">
        <v>522098.6597099998</v>
      </c>
      <c r="E157" s="84">
        <v>211838.64679</v>
      </c>
      <c r="F157" s="84">
        <v>628573.21107999992</v>
      </c>
    </row>
    <row r="158" spans="2:6" ht="12" customHeight="1" x14ac:dyDescent="0.4">
      <c r="B158" s="82">
        <v>44958</v>
      </c>
      <c r="C158" s="83">
        <v>1598769.0829799972</v>
      </c>
      <c r="D158" s="84">
        <v>619534.19352000032</v>
      </c>
      <c r="E158" s="84">
        <v>229675.59189000001</v>
      </c>
      <c r="F158" s="84">
        <v>749559.29757000005</v>
      </c>
    </row>
    <row r="159" spans="2:6" ht="12" customHeight="1" x14ac:dyDescent="0.4">
      <c r="B159" s="82">
        <v>44986</v>
      </c>
      <c r="C159" s="83">
        <v>1886930.7613700042</v>
      </c>
      <c r="D159" s="84">
        <v>696072.12069999985</v>
      </c>
      <c r="E159" s="84">
        <v>286236.29808000015</v>
      </c>
      <c r="F159" s="84">
        <v>904622.3425899992</v>
      </c>
    </row>
    <row r="160" spans="2:6" ht="12" customHeight="1" x14ac:dyDescent="0.4">
      <c r="B160" s="82">
        <v>45017</v>
      </c>
      <c r="C160" s="83">
        <v>1563917.2966900016</v>
      </c>
      <c r="D160" s="84">
        <v>533054.93115999992</v>
      </c>
      <c r="E160" s="84">
        <v>234361.05154999986</v>
      </c>
      <c r="F160" s="84">
        <v>796501.31397999974</v>
      </c>
    </row>
    <row r="161" spans="2:6" ht="12" customHeight="1" x14ac:dyDescent="0.4">
      <c r="B161" s="82">
        <v>45047</v>
      </c>
      <c r="C161" s="83">
        <v>1898317.953699999</v>
      </c>
      <c r="D161" s="84">
        <v>688072.04056999972</v>
      </c>
      <c r="E161" s="84">
        <v>304680.81277000008</v>
      </c>
      <c r="F161" s="84">
        <v>905565.10036000004</v>
      </c>
    </row>
    <row r="162" spans="2:6" ht="12" customHeight="1" x14ac:dyDescent="0.4">
      <c r="B162" s="82">
        <v>45078</v>
      </c>
      <c r="C162" s="83">
        <v>1704195.4335699985</v>
      </c>
      <c r="D162" s="84">
        <v>594581.61770999967</v>
      </c>
      <c r="E162" s="84">
        <v>229068.36637999996</v>
      </c>
      <c r="F162" s="84">
        <v>880545.4494800003</v>
      </c>
    </row>
    <row r="163" spans="2:6" ht="12" customHeight="1" x14ac:dyDescent="0.4">
      <c r="B163" s="82">
        <v>45108</v>
      </c>
      <c r="C163" s="83">
        <v>1638096.8774900001</v>
      </c>
      <c r="D163" s="84">
        <v>585869.27907000086</v>
      </c>
      <c r="E163" s="84">
        <v>242353.25726999989</v>
      </c>
      <c r="F163" s="84">
        <v>809874.34114999988</v>
      </c>
    </row>
    <row r="164" spans="2:6" ht="12" customHeight="1" x14ac:dyDescent="0.4">
      <c r="B164" s="82">
        <v>45139</v>
      </c>
      <c r="C164" s="83">
        <v>1617054.0482099962</v>
      </c>
      <c r="D164" s="84">
        <v>502914.56655000005</v>
      </c>
      <c r="E164" s="84">
        <v>257791.29029</v>
      </c>
      <c r="F164" s="84">
        <v>856348.1913699992</v>
      </c>
    </row>
    <row r="165" spans="2:6" ht="12" customHeight="1" x14ac:dyDescent="0.4">
      <c r="B165" s="82">
        <v>45170</v>
      </c>
      <c r="C165" s="83">
        <v>1591565.1816599995</v>
      </c>
      <c r="D165" s="84">
        <v>511405.95173999993</v>
      </c>
      <c r="E165" s="84">
        <v>250443.97500000003</v>
      </c>
      <c r="F165" s="84">
        <v>829715.25492000056</v>
      </c>
    </row>
    <row r="166" spans="2:6" ht="12" customHeight="1" x14ac:dyDescent="0.4">
      <c r="B166" s="82">
        <v>45200</v>
      </c>
      <c r="C166" s="83">
        <v>1609688.1747300008</v>
      </c>
      <c r="D166" s="84">
        <v>498847.82386999996</v>
      </c>
      <c r="E166" s="84">
        <v>240619.45175000004</v>
      </c>
      <c r="F166" s="84">
        <v>870220.89911000011</v>
      </c>
    </row>
    <row r="167" spans="2:6" ht="12" customHeight="1" x14ac:dyDescent="0.4">
      <c r="B167" s="82">
        <v>45231</v>
      </c>
      <c r="C167" s="83">
        <v>1689260.3877699987</v>
      </c>
      <c r="D167" s="84">
        <v>634644.82357999997</v>
      </c>
      <c r="E167" s="84">
        <v>252807.58559999999</v>
      </c>
      <c r="F167" s="84">
        <v>801807.97859000042</v>
      </c>
    </row>
    <row r="168" spans="2:6" ht="12" customHeight="1" x14ac:dyDescent="0.4">
      <c r="B168" s="82">
        <v>45261</v>
      </c>
      <c r="C168" s="83">
        <v>1733149.1630199964</v>
      </c>
      <c r="D168" s="84">
        <v>673058.15623999992</v>
      </c>
      <c r="E168" s="84">
        <v>233662.94442000019</v>
      </c>
      <c r="F168" s="84">
        <v>826428.06236000033</v>
      </c>
    </row>
    <row r="169" spans="2:6" ht="12" customHeight="1" x14ac:dyDescent="0.4">
      <c r="B169" s="82">
        <v>45292</v>
      </c>
      <c r="C169" s="83">
        <v>1519114.4837999968</v>
      </c>
      <c r="D169" s="84">
        <v>614371.08163999976</v>
      </c>
      <c r="E169" s="84">
        <v>185175.58355000013</v>
      </c>
      <c r="F169" s="84">
        <v>719567.81860999984</v>
      </c>
    </row>
    <row r="170" spans="2:6" ht="12" customHeight="1" x14ac:dyDescent="0.4">
      <c r="B170" s="82">
        <v>45323</v>
      </c>
      <c r="C170" s="83">
        <v>1755547.7587399983</v>
      </c>
      <c r="D170" s="84">
        <v>722994.1416599995</v>
      </c>
      <c r="E170" s="84">
        <v>236207.05920000008</v>
      </c>
      <c r="F170" s="84">
        <v>796346.55788000009</v>
      </c>
    </row>
    <row r="171" spans="2:6" ht="12" customHeight="1" x14ac:dyDescent="0.4">
      <c r="B171" s="82">
        <v>45352</v>
      </c>
      <c r="C171" s="83">
        <v>1696099.1493900027</v>
      </c>
      <c r="D171" s="84">
        <v>665871.48794999998</v>
      </c>
      <c r="E171" s="84">
        <v>253779.50781000004</v>
      </c>
      <c r="F171" s="84">
        <v>776448.15362999984</v>
      </c>
    </row>
    <row r="172" spans="2:6" ht="12" customHeight="1" x14ac:dyDescent="0.4">
      <c r="B172" s="82">
        <v>45383</v>
      </c>
      <c r="C172" s="83">
        <v>1880790.1452399995</v>
      </c>
      <c r="D172" s="84">
        <v>678292.43144999933</v>
      </c>
      <c r="E172" s="84">
        <v>266670.94208999997</v>
      </c>
      <c r="F172" s="84">
        <v>935826.77170000004</v>
      </c>
    </row>
    <row r="173" spans="2:6" ht="12" customHeight="1" x14ac:dyDescent="0.4">
      <c r="B173" s="82">
        <v>45413</v>
      </c>
      <c r="C173" s="83">
        <v>1958522.897020007</v>
      </c>
      <c r="D173" s="84">
        <v>763432.76152000087</v>
      </c>
      <c r="E173" s="84">
        <v>278287.9339699999</v>
      </c>
      <c r="F173" s="84">
        <v>916802.20153000031</v>
      </c>
    </row>
    <row r="174" spans="2:6" ht="12" customHeight="1" x14ac:dyDescent="0.4">
      <c r="B174" s="82">
        <v>45444</v>
      </c>
      <c r="C174" s="83">
        <v>1754774.7580799956</v>
      </c>
      <c r="D174" s="84">
        <v>666276.81518000015</v>
      </c>
      <c r="E174" s="84">
        <v>232438.31162000002</v>
      </c>
      <c r="F174" s="84">
        <v>856059.63128000021</v>
      </c>
    </row>
    <row r="175" spans="2:6" ht="12" customHeight="1" x14ac:dyDescent="0.4">
      <c r="B175" s="82">
        <v>45474</v>
      </c>
      <c r="C175" s="83">
        <v>1898992.7684200031</v>
      </c>
      <c r="D175" s="84">
        <v>700167.29146999994</v>
      </c>
      <c r="E175" s="84">
        <v>241391.45078999997</v>
      </c>
      <c r="F175" s="84">
        <v>957434.02615999989</v>
      </c>
    </row>
    <row r="176" spans="2:6" ht="12" customHeight="1" x14ac:dyDescent="0.4">
      <c r="B176" s="82">
        <v>45505</v>
      </c>
      <c r="C176" s="83">
        <v>1788776.2547200036</v>
      </c>
      <c r="D176" s="84">
        <v>610689.62413999962</v>
      </c>
      <c r="E176" s="84">
        <v>236020.93924999994</v>
      </c>
      <c r="F176" s="84">
        <v>942065.69132999948</v>
      </c>
    </row>
    <row r="177" spans="2:9" ht="12" customHeight="1" x14ac:dyDescent="0.4">
      <c r="B177" s="82">
        <v>45536</v>
      </c>
      <c r="C177" s="83">
        <v>1841662.9994800044</v>
      </c>
      <c r="D177" s="84">
        <v>674356.66296999971</v>
      </c>
      <c r="E177" s="84">
        <v>276287.54564999993</v>
      </c>
      <c r="F177" s="84">
        <v>891018.79086000018</v>
      </c>
    </row>
    <row r="178" spans="2:9" ht="12" customHeight="1" x14ac:dyDescent="0.4">
      <c r="B178" s="82">
        <v>45566</v>
      </c>
      <c r="C178" s="83">
        <v>1954741.042330001</v>
      </c>
      <c r="D178" s="84">
        <v>725147.08016000001</v>
      </c>
      <c r="E178" s="84">
        <v>271204.59386000002</v>
      </c>
      <c r="F178" s="84">
        <v>958389.36830999993</v>
      </c>
    </row>
    <row r="179" spans="2:9" ht="12" customHeight="1" x14ac:dyDescent="0.4">
      <c r="B179" s="82">
        <v>45597</v>
      </c>
      <c r="C179" s="83">
        <v>1810866.5606699968</v>
      </c>
      <c r="D179" s="84">
        <v>696069.24404999951</v>
      </c>
      <c r="E179" s="84">
        <v>267839.03464999993</v>
      </c>
      <c r="F179" s="84">
        <v>846958.28197000024</v>
      </c>
    </row>
    <row r="180" spans="2:9" ht="12" customHeight="1" x14ac:dyDescent="0.4">
      <c r="B180" s="82">
        <v>45627</v>
      </c>
      <c r="C180" s="83">
        <v>2134868.0052500046</v>
      </c>
      <c r="D180" s="84">
        <v>890777.65706000058</v>
      </c>
      <c r="E180" s="84">
        <v>281763.45255000016</v>
      </c>
      <c r="F180" s="84">
        <v>962326.89563999965</v>
      </c>
    </row>
    <row r="181" spans="2:9" ht="12" customHeight="1" x14ac:dyDescent="0.4">
      <c r="B181" s="82">
        <v>45658</v>
      </c>
      <c r="C181" s="83">
        <v>1894161.9807099993</v>
      </c>
      <c r="D181" s="84">
        <v>883632.27466999926</v>
      </c>
      <c r="E181" s="84">
        <v>256837.39159000004</v>
      </c>
      <c r="F181" s="84">
        <v>753692.3144500003</v>
      </c>
      <c r="G181" s="137"/>
      <c r="H181" s="137"/>
      <c r="I181" s="137"/>
    </row>
    <row r="182" spans="2:9" ht="12" customHeight="1" x14ac:dyDescent="0.4">
      <c r="B182" s="82">
        <v>45689</v>
      </c>
      <c r="C182" s="83">
        <v>1963255.87506</v>
      </c>
      <c r="D182" s="84">
        <v>865142.14472999994</v>
      </c>
      <c r="E182" s="84">
        <v>274420.10081999999</v>
      </c>
      <c r="F182" s="84">
        <v>823693.62950999965</v>
      </c>
      <c r="G182" s="137"/>
      <c r="H182" s="137"/>
      <c r="I182" s="137"/>
    </row>
    <row r="183" spans="2:9" ht="11.25" customHeight="1" x14ac:dyDescent="0.4">
      <c r="B183" s="82">
        <v>45717</v>
      </c>
      <c r="C183" s="83">
        <v>2282560.1171500003</v>
      </c>
      <c r="D183" s="84">
        <v>1044140.2489000006</v>
      </c>
      <c r="E183" s="84">
        <v>346408.14268000011</v>
      </c>
      <c r="F183" s="84">
        <v>892011.72556999919</v>
      </c>
      <c r="G183" s="137"/>
      <c r="H183" s="137"/>
      <c r="I183" s="137"/>
    </row>
    <row r="184" spans="2:9" ht="12" customHeight="1" x14ac:dyDescent="0.4">
      <c r="B184" s="82">
        <v>45748</v>
      </c>
      <c r="C184" s="83">
        <v>2323563.4373599999</v>
      </c>
      <c r="D184" s="84">
        <v>994023.01420000009</v>
      </c>
      <c r="E184" s="84">
        <v>399582.73948999989</v>
      </c>
      <c r="F184" s="84">
        <v>929957.68366999947</v>
      </c>
      <c r="G184" s="137"/>
      <c r="H184" s="137"/>
      <c r="I184" s="137"/>
    </row>
    <row r="185" spans="2:9" ht="12" customHeight="1" x14ac:dyDescent="0.4">
      <c r="B185" s="82">
        <v>45778</v>
      </c>
      <c r="C185" s="83">
        <v>2281473.8404800002</v>
      </c>
      <c r="D185" s="84">
        <v>939362.87301000056</v>
      </c>
      <c r="E185" s="84">
        <v>378016.28545999958</v>
      </c>
      <c r="F185" s="84">
        <v>964094.68200999976</v>
      </c>
      <c r="G185" s="137"/>
      <c r="H185" s="137"/>
      <c r="I185" s="137"/>
    </row>
    <row r="186" spans="2:9" ht="13.5" customHeight="1" x14ac:dyDescent="0.4">
      <c r="B186" s="82">
        <v>45809</v>
      </c>
      <c r="C186" s="83">
        <v>2112499.7578699989</v>
      </c>
      <c r="D186" s="84">
        <v>889562.46383999998</v>
      </c>
      <c r="E186" s="84">
        <v>334496.63122999953</v>
      </c>
      <c r="F186" s="84">
        <v>888440.66279999923</v>
      </c>
      <c r="G186" s="137"/>
    </row>
    <row r="187" spans="2:9" ht="13.5" customHeight="1" x14ac:dyDescent="0.4">
      <c r="B187" s="82">
        <v>45839</v>
      </c>
      <c r="C187" s="83">
        <v>2315370.5467799995</v>
      </c>
      <c r="D187" s="84">
        <v>897063.94676999922</v>
      </c>
      <c r="E187" s="84">
        <v>349226.11629000009</v>
      </c>
      <c r="F187" s="84">
        <v>1069080.4837200008</v>
      </c>
      <c r="G187" s="137"/>
    </row>
    <row r="188" spans="2:9" ht="13.5" customHeight="1" x14ac:dyDescent="0.4">
      <c r="B188" s="82">
        <v>45870</v>
      </c>
      <c r="C188" s="83">
        <v>2118107.9035699996</v>
      </c>
      <c r="D188" s="84">
        <v>910873.4488499997</v>
      </c>
      <c r="E188" s="84">
        <v>356826.39631999988</v>
      </c>
      <c r="F188" s="84">
        <v>850408.05839999963</v>
      </c>
      <c r="G188" s="137"/>
    </row>
    <row r="189" spans="2:9" ht="13.5" customHeight="1" x14ac:dyDescent="0.4">
      <c r="B189" s="82">
        <v>45901</v>
      </c>
      <c r="C189" s="83">
        <v>2248557.7926800009</v>
      </c>
      <c r="D189" s="84">
        <v>927925.56229000061</v>
      </c>
      <c r="E189" s="84">
        <v>303935.52250999998</v>
      </c>
      <c r="F189" s="84">
        <v>1016696.7078800002</v>
      </c>
      <c r="G189" s="137"/>
    </row>
    <row r="190" spans="2:9" ht="13.5" customHeight="1" x14ac:dyDescent="0.4">
      <c r="B190" s="82">
        <v>45931</v>
      </c>
      <c r="C190" s="83">
        <v>2337185.7840700005</v>
      </c>
      <c r="D190" s="84">
        <v>1001288.8551400001</v>
      </c>
      <c r="E190" s="84">
        <v>320590.21781000006</v>
      </c>
      <c r="F190" s="84">
        <v>1015306.7111200006</v>
      </c>
      <c r="G190" s="137"/>
    </row>
    <row r="191" spans="2:9" ht="13.5" customHeight="1" x14ac:dyDescent="0.4">
      <c r="B191" s="82">
        <v>45962</v>
      </c>
      <c r="C191" s="83">
        <v>2264196.2371799992</v>
      </c>
      <c r="D191" s="84">
        <v>1015788.5751299993</v>
      </c>
      <c r="E191" s="84">
        <v>334064.35608</v>
      </c>
      <c r="F191" s="84">
        <v>914343.3059700001</v>
      </c>
      <c r="G191" s="137"/>
    </row>
    <row r="192" spans="2:9" ht="13.5" customHeight="1" x14ac:dyDescent="0.4">
      <c r="B192" s="82">
        <v>45992</v>
      </c>
      <c r="C192" s="83">
        <v>2248017.3957500006</v>
      </c>
      <c r="D192" s="84">
        <v>928948.77974999964</v>
      </c>
      <c r="E192" s="84">
        <v>311369.54764999996</v>
      </c>
      <c r="F192" s="84">
        <v>1007699.0683500004</v>
      </c>
    </row>
    <row r="193" spans="2:6" ht="13.5" customHeight="1" x14ac:dyDescent="0.4">
      <c r="B193" s="82">
        <v>46023</v>
      </c>
      <c r="C193" s="83">
        <v>2158988.8997100005</v>
      </c>
      <c r="D193" s="84">
        <v>1098486.4817199998</v>
      </c>
      <c r="E193" s="84">
        <v>308407.31600000011</v>
      </c>
      <c r="F193" s="84">
        <v>752095.10199000058</v>
      </c>
    </row>
    <row r="194" spans="2:6" ht="15.6" x14ac:dyDescent="0.4">
      <c r="B194" s="82">
        <v>46054</v>
      </c>
      <c r="C194" s="83">
        <v>2063451.2104700003</v>
      </c>
      <c r="D194" s="84">
        <v>940670.80820000032</v>
      </c>
      <c r="E194" s="84">
        <v>329956.01349000016</v>
      </c>
      <c r="F194" s="84">
        <v>792824.3887799998</v>
      </c>
    </row>
    <row r="195" spans="2:6" ht="15.6" x14ac:dyDescent="0.4">
      <c r="B195" s="82">
        <v>46082</v>
      </c>
      <c r="C195" s="83">
        <v>2256302.7058600006</v>
      </c>
      <c r="D195" s="84">
        <v>952635.82663000026</v>
      </c>
      <c r="E195" s="84">
        <v>345760.93149000022</v>
      </c>
      <c r="F195" s="84">
        <v>957905.94774000021</v>
      </c>
    </row>
    <row r="196" spans="2:6" ht="15.6" x14ac:dyDescent="0.4">
      <c r="B196" s="82">
        <v>46113</v>
      </c>
      <c r="C196" s="83">
        <v>1901323.6337700002</v>
      </c>
      <c r="D196" s="84">
        <v>694451.36168999982</v>
      </c>
      <c r="E196" s="84">
        <v>326114.96182000026</v>
      </c>
      <c r="F196" s="84">
        <v>880757.31026000052</v>
      </c>
    </row>
    <row r="197" spans="2:6" ht="31.8" customHeight="1" x14ac:dyDescent="0.4">
      <c r="B197" s="82"/>
      <c r="C197" s="83"/>
      <c r="D197" s="84"/>
      <c r="E197" s="84"/>
      <c r="F197" s="84"/>
    </row>
  </sheetData>
  <mergeCells count="2">
    <mergeCell ref="A8:F8"/>
    <mergeCell ref="B10:F10"/>
  </mergeCells>
  <pageMargins left="0.7" right="0.7" top="0.75" bottom="0.75" header="0.3" footer="0.3"/>
  <pageSetup scale="90" orientation="portrait" r:id="rId1"/>
  <headerFooter>
    <oddFooter>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52B2-FEE4-45AD-ABC9-3E8FC456CC54}">
  <dimension ref="A1:IV488"/>
  <sheetViews>
    <sheetView showGridLines="0" zoomScale="110" zoomScaleNormal="110" workbookViewId="0">
      <pane ySplit="15" topLeftCell="A16" activePane="bottomLeft" state="frozen"/>
      <selection pane="bottomLeft" activeCell="E5" sqref="E5"/>
    </sheetView>
  </sheetViews>
  <sheetFormatPr baseColWidth="10" defaultColWidth="0" defaultRowHeight="15" customHeight="1" zeroHeight="1" x14ac:dyDescent="0.3"/>
  <cols>
    <col min="1" max="1" width="31.5546875" customWidth="1"/>
    <col min="2" max="2" width="13.44140625" bestFit="1" customWidth="1"/>
    <col min="3" max="4" width="11.6640625" bestFit="1" customWidth="1"/>
    <col min="5" max="5" width="13.44140625" customWidth="1"/>
    <col min="6" max="6" width="11.6640625" bestFit="1" customWidth="1"/>
    <col min="7" max="7" width="1.6640625" hidden="1" customWidth="1"/>
    <col min="8" max="8" width="6.33203125" hidden="1" customWidth="1"/>
    <col min="9" max="255" width="15" hidden="1" customWidth="1"/>
    <col min="256" max="16384" width="11.44140625" hidden="1"/>
  </cols>
  <sheetData>
    <row r="1" spans="1:256" s="96" customFormat="1" ht="12.75" customHeight="1" x14ac:dyDescent="0.25">
      <c r="A1" s="94"/>
      <c r="B1" s="94"/>
      <c r="C1" s="94"/>
      <c r="D1" s="94"/>
      <c r="E1" s="94"/>
      <c r="F1" s="94"/>
      <c r="G1" s="94"/>
      <c r="H1" s="95"/>
      <c r="I1" s="95"/>
      <c r="J1" s="95"/>
      <c r="K1" s="95"/>
      <c r="L1" s="95"/>
      <c r="M1" s="95"/>
      <c r="N1" s="95"/>
      <c r="O1" s="95"/>
    </row>
    <row r="2" spans="1:256" s="96" customFormat="1" ht="12.75" customHeight="1" x14ac:dyDescent="0.25">
      <c r="A2" s="94"/>
      <c r="B2" s="94"/>
      <c r="C2" s="94"/>
      <c r="D2" s="94"/>
      <c r="E2" s="94"/>
      <c r="F2" s="94"/>
      <c r="G2" s="94"/>
      <c r="H2" s="95"/>
      <c r="I2" s="95"/>
      <c r="J2" s="95"/>
      <c r="K2" s="95"/>
      <c r="L2" s="95"/>
      <c r="M2" s="95"/>
      <c r="N2" s="95"/>
      <c r="O2" s="95"/>
    </row>
    <row r="3" spans="1:256" s="96" customFormat="1" ht="12.75" customHeight="1" x14ac:dyDescent="0.25">
      <c r="A3" s="94"/>
      <c r="B3" s="94"/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  <c r="N3" s="95"/>
      <c r="O3" s="95"/>
    </row>
    <row r="4" spans="1:256" s="96" customFormat="1" ht="12.75" customHeight="1" x14ac:dyDescent="0.25">
      <c r="A4" s="94"/>
      <c r="B4" s="94"/>
      <c r="C4" s="94"/>
      <c r="D4" s="94"/>
      <c r="E4" s="94"/>
      <c r="F4" s="94"/>
      <c r="G4" s="94"/>
      <c r="H4" s="95"/>
      <c r="I4" s="95"/>
      <c r="J4" s="95"/>
      <c r="K4" s="95"/>
      <c r="L4" s="95"/>
      <c r="M4" s="95"/>
      <c r="N4" s="95"/>
      <c r="O4" s="95"/>
    </row>
    <row r="5" spans="1:256" s="96" customFormat="1" ht="12.75" customHeight="1" x14ac:dyDescent="0.25">
      <c r="A5" s="94"/>
      <c r="B5" s="94"/>
      <c r="C5" s="94"/>
      <c r="D5" s="94"/>
      <c r="E5" s="94"/>
      <c r="F5" s="94"/>
      <c r="G5" s="94"/>
      <c r="H5" s="95"/>
      <c r="I5" s="95"/>
      <c r="J5" s="95"/>
      <c r="K5" s="95"/>
      <c r="L5" s="95"/>
      <c r="M5" s="95"/>
      <c r="N5" s="95"/>
      <c r="O5" s="95"/>
    </row>
    <row r="6" spans="1:256" s="96" customFormat="1" ht="18.75" customHeight="1" x14ac:dyDescent="0.25">
      <c r="A6" s="94"/>
      <c r="B6" s="94"/>
      <c r="C6" s="94"/>
      <c r="D6" s="94"/>
      <c r="E6" s="94"/>
      <c r="F6" s="94"/>
      <c r="G6" s="94"/>
      <c r="H6" s="95"/>
      <c r="I6" s="95"/>
      <c r="J6" s="95"/>
      <c r="K6" s="95"/>
      <c r="L6" s="95"/>
      <c r="M6" s="95"/>
      <c r="N6" s="95"/>
      <c r="O6" s="95"/>
    </row>
    <row r="7" spans="1:256" s="96" customFormat="1" ht="16.5" customHeight="1" x14ac:dyDescent="0.3">
      <c r="A7" s="97" t="s">
        <v>330</v>
      </c>
      <c r="B7" s="98"/>
      <c r="C7" s="99"/>
      <c r="D7" s="99"/>
      <c r="E7" s="99"/>
      <c r="F7" s="99"/>
      <c r="G7" s="94"/>
      <c r="H7" s="95"/>
      <c r="I7" s="95"/>
      <c r="J7" s="95"/>
      <c r="K7" s="95"/>
      <c r="L7" s="95"/>
      <c r="M7" s="95"/>
      <c r="N7" s="95"/>
      <c r="O7" s="95"/>
    </row>
    <row r="8" spans="1:256" s="96" customFormat="1" ht="12.75" customHeight="1" x14ac:dyDescent="0.45">
      <c r="A8" s="100"/>
      <c r="B8" s="7" t="s">
        <v>417</v>
      </c>
      <c r="C8" s="100"/>
      <c r="D8" s="100"/>
      <c r="E8" s="100"/>
      <c r="F8" s="100"/>
      <c r="G8" s="94"/>
      <c r="H8" s="95"/>
      <c r="I8" s="95"/>
      <c r="J8" s="95"/>
      <c r="K8" s="95"/>
      <c r="L8" s="95"/>
      <c r="M8" s="95"/>
      <c r="N8" s="95"/>
      <c r="O8" s="95"/>
    </row>
    <row r="9" spans="1:256" s="96" customFormat="1" ht="12.75" customHeight="1" x14ac:dyDescent="0.45">
      <c r="A9" s="101"/>
      <c r="B9" s="102" t="s">
        <v>283</v>
      </c>
      <c r="C9" s="100"/>
      <c r="D9" s="100"/>
      <c r="E9" s="100"/>
      <c r="F9" s="100"/>
      <c r="G9" s="94"/>
      <c r="H9" s="95"/>
      <c r="I9" s="95"/>
      <c r="J9" s="95"/>
      <c r="K9" s="95"/>
      <c r="L9" s="95"/>
      <c r="M9" s="95"/>
      <c r="N9" s="95"/>
      <c r="O9" s="95"/>
    </row>
    <row r="10" spans="1:256" s="96" customFormat="1" ht="12.75" customHeight="1" x14ac:dyDescent="0.45">
      <c r="A10" s="100"/>
      <c r="B10" s="142" t="s">
        <v>331</v>
      </c>
      <c r="C10" s="142"/>
      <c r="D10" s="100"/>
      <c r="E10" s="100"/>
      <c r="F10" s="100"/>
      <c r="G10" s="94"/>
      <c r="H10" s="95"/>
      <c r="I10" s="95"/>
      <c r="J10" s="95"/>
      <c r="K10" s="95"/>
      <c r="L10" s="95"/>
      <c r="M10" s="95"/>
      <c r="N10" s="95"/>
      <c r="O10" s="95"/>
    </row>
    <row r="11" spans="1:256" s="96" customFormat="1" ht="12.75" customHeight="1" x14ac:dyDescent="0.45">
      <c r="A11" s="100"/>
      <c r="B11" s="101"/>
      <c r="C11" s="100"/>
      <c r="D11" s="100"/>
      <c r="E11" s="100"/>
      <c r="F11" s="100"/>
      <c r="G11" s="94"/>
      <c r="H11" s="95"/>
      <c r="I11" s="95"/>
      <c r="J11" s="95"/>
      <c r="K11" s="95"/>
      <c r="L11" s="95"/>
      <c r="M11" s="95"/>
      <c r="N11" s="95"/>
      <c r="O11" s="95"/>
    </row>
    <row r="12" spans="1:256" s="107" customFormat="1" ht="12" customHeight="1" x14ac:dyDescent="0.3">
      <c r="A12" s="103" t="s">
        <v>284</v>
      </c>
      <c r="B12" s="104"/>
      <c r="C12" s="104"/>
      <c r="D12" s="105"/>
      <c r="E12" s="105"/>
      <c r="F12" s="105"/>
      <c r="G12" s="106"/>
    </row>
    <row r="13" spans="1:256" s="107" customFormat="1" ht="12" customHeight="1" x14ac:dyDescent="0.25">
      <c r="A13" s="143" t="s">
        <v>332</v>
      </c>
      <c r="B13" s="143">
        <v>2023</v>
      </c>
      <c r="C13" s="143">
        <v>2024</v>
      </c>
      <c r="D13" s="143">
        <v>2025</v>
      </c>
      <c r="E13" s="143" t="s">
        <v>333</v>
      </c>
      <c r="F13" s="143" t="s">
        <v>390</v>
      </c>
      <c r="G13" s="108"/>
    </row>
    <row r="14" spans="1:256" s="107" customFormat="1" ht="11.4" customHeight="1" x14ac:dyDescent="0.25">
      <c r="A14" s="144"/>
      <c r="B14" s="144"/>
      <c r="C14" s="144"/>
      <c r="D14" s="144"/>
      <c r="E14" s="144"/>
      <c r="F14" s="144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</row>
    <row r="15" spans="1:256" s="107" customFormat="1" ht="15.6" thickBot="1" x14ac:dyDescent="0.45">
      <c r="A15" s="110" t="s">
        <v>334</v>
      </c>
      <c r="B15" s="111">
        <f>+SUM(B16:B335)</f>
        <v>19893.454878770011</v>
      </c>
      <c r="C15" s="111">
        <f>+SUM(C16:C335)</f>
        <v>21994.756823139989</v>
      </c>
      <c r="D15" s="111">
        <f>+SUM(D16:D335)</f>
        <v>26388.950668660003</v>
      </c>
      <c r="E15" s="111">
        <f>+SUM(E16:E335)</f>
        <v>8463.5414102800114</v>
      </c>
      <c r="F15" s="111">
        <f>+SUM(F16:F335)</f>
        <v>8380.0664498100214</v>
      </c>
      <c r="G15" s="112"/>
      <c r="H15" s="113"/>
    </row>
    <row r="16" spans="1:256" s="117" customFormat="1" ht="14.4" thickTop="1" x14ac:dyDescent="0.3">
      <c r="A16" s="114" t="s">
        <v>163</v>
      </c>
      <c r="B16" s="114">
        <v>6267.5223830300265</v>
      </c>
      <c r="C16" s="114">
        <v>6949.9696624600183</v>
      </c>
      <c r="D16" s="114">
        <v>8359.7891496600132</v>
      </c>
      <c r="E16" s="114">
        <v>2825.9882286000029</v>
      </c>
      <c r="F16" s="114">
        <v>2664.3780303500025</v>
      </c>
      <c r="G16" s="115"/>
      <c r="H16" s="116"/>
    </row>
    <row r="17" spans="1:8" s="117" customFormat="1" ht="13.8" x14ac:dyDescent="0.3">
      <c r="A17" s="114" t="s">
        <v>181</v>
      </c>
      <c r="B17" s="114">
        <v>1185.1527689300028</v>
      </c>
      <c r="C17" s="114">
        <v>1405.1596924799992</v>
      </c>
      <c r="D17" s="114">
        <v>1328.8206385599972</v>
      </c>
      <c r="E17" s="114">
        <v>455.68070611999997</v>
      </c>
      <c r="F17" s="114">
        <v>447.72975222000088</v>
      </c>
      <c r="G17" s="115"/>
      <c r="H17" s="116"/>
    </row>
    <row r="18" spans="1:8" s="117" customFormat="1" ht="13.8" x14ac:dyDescent="0.3">
      <c r="A18" s="114" t="s">
        <v>159</v>
      </c>
      <c r="B18" s="114">
        <v>1700.5186172499943</v>
      </c>
      <c r="C18" s="114">
        <v>1558.2231014499962</v>
      </c>
      <c r="D18" s="114">
        <v>1668.7677699999995</v>
      </c>
      <c r="E18" s="114">
        <v>496.58085703000017</v>
      </c>
      <c r="F18" s="114">
        <v>387.91258252999984</v>
      </c>
      <c r="G18" s="115"/>
      <c r="H18" s="116"/>
    </row>
    <row r="19" spans="1:8" s="117" customFormat="1" ht="13.8" x14ac:dyDescent="0.3">
      <c r="A19" s="114" t="s">
        <v>156</v>
      </c>
      <c r="B19" s="114">
        <v>1043.2905924900015</v>
      </c>
      <c r="C19" s="114">
        <v>952.50950966999869</v>
      </c>
      <c r="D19" s="114">
        <v>1121.5193876399987</v>
      </c>
      <c r="E19" s="114">
        <v>313.0357229799996</v>
      </c>
      <c r="F19" s="114">
        <v>378.97354458999945</v>
      </c>
      <c r="G19" s="115"/>
      <c r="H19" s="116"/>
    </row>
    <row r="20" spans="1:8" s="117" customFormat="1" ht="13.8" x14ac:dyDescent="0.3">
      <c r="A20" s="114" t="s">
        <v>180</v>
      </c>
      <c r="B20" s="114">
        <v>923.26260520000028</v>
      </c>
      <c r="C20" s="114">
        <v>942.09159402999921</v>
      </c>
      <c r="D20" s="114">
        <v>997.04274741000143</v>
      </c>
      <c r="E20" s="114">
        <v>325.07391147999977</v>
      </c>
      <c r="F20" s="114">
        <v>322.40997930000049</v>
      </c>
      <c r="G20" s="115"/>
      <c r="H20" s="116"/>
    </row>
    <row r="21" spans="1:8" s="117" customFormat="1" ht="13.8" x14ac:dyDescent="0.3">
      <c r="A21" s="114" t="s">
        <v>160</v>
      </c>
      <c r="B21" s="114">
        <v>640.19246742999781</v>
      </c>
      <c r="C21" s="114">
        <v>957.3541850600003</v>
      </c>
      <c r="D21" s="114">
        <v>1017.0846161399999</v>
      </c>
      <c r="E21" s="114">
        <v>324.93684734999971</v>
      </c>
      <c r="F21" s="114">
        <v>308.32267666000081</v>
      </c>
      <c r="G21" s="115"/>
      <c r="H21" s="116"/>
    </row>
    <row r="22" spans="1:8" s="117" customFormat="1" ht="13.8" x14ac:dyDescent="0.3">
      <c r="A22" s="114" t="s">
        <v>183</v>
      </c>
      <c r="B22" s="114">
        <v>507.48664886999978</v>
      </c>
      <c r="C22" s="114">
        <v>545.51898434999964</v>
      </c>
      <c r="D22" s="114">
        <v>773.70317070999897</v>
      </c>
      <c r="E22" s="114">
        <v>222.12567428000023</v>
      </c>
      <c r="F22" s="114">
        <v>298.29399601999972</v>
      </c>
      <c r="G22" s="115"/>
      <c r="H22" s="116"/>
    </row>
    <row r="23" spans="1:8" s="117" customFormat="1" ht="13.8" x14ac:dyDescent="0.3">
      <c r="A23" s="114" t="s">
        <v>182</v>
      </c>
      <c r="B23" s="114">
        <v>414.39229921999998</v>
      </c>
      <c r="C23" s="114">
        <v>573.01471267999977</v>
      </c>
      <c r="D23" s="114">
        <v>812.87541400999953</v>
      </c>
      <c r="E23" s="114">
        <v>257.44643209000003</v>
      </c>
      <c r="F23" s="114">
        <v>248.60895539000003</v>
      </c>
      <c r="G23" s="115"/>
      <c r="H23" s="116"/>
    </row>
    <row r="24" spans="1:8" s="117" customFormat="1" ht="13.8" x14ac:dyDescent="0.3">
      <c r="A24" s="114" t="s">
        <v>152</v>
      </c>
      <c r="B24" s="114">
        <v>392.79177699000002</v>
      </c>
      <c r="C24" s="114">
        <v>513.38585849000003</v>
      </c>
      <c r="D24" s="114">
        <v>751.60852983999951</v>
      </c>
      <c r="E24" s="114">
        <v>255.01075042000005</v>
      </c>
      <c r="F24" s="114">
        <v>230.87606409999998</v>
      </c>
      <c r="G24" s="115"/>
      <c r="H24" s="116"/>
    </row>
    <row r="25" spans="1:8" s="117" customFormat="1" ht="13.8" x14ac:dyDescent="0.3">
      <c r="A25" s="114" t="s">
        <v>184</v>
      </c>
      <c r="B25" s="114">
        <v>388.59919555000022</v>
      </c>
      <c r="C25" s="114">
        <v>469.23285135999976</v>
      </c>
      <c r="D25" s="114">
        <v>687.79786193000086</v>
      </c>
      <c r="E25" s="114">
        <v>235.33228751000007</v>
      </c>
      <c r="F25" s="114">
        <v>206.87241100000011</v>
      </c>
      <c r="G25" s="115"/>
      <c r="H25" s="116"/>
    </row>
    <row r="26" spans="1:8" s="117" customFormat="1" ht="13.8" x14ac:dyDescent="0.3">
      <c r="A26" s="114" t="s">
        <v>158</v>
      </c>
      <c r="B26" s="114">
        <v>331.71318957000034</v>
      </c>
      <c r="C26" s="114">
        <v>394.03846173999972</v>
      </c>
      <c r="D26" s="114">
        <v>483.82611226000046</v>
      </c>
      <c r="E26" s="114">
        <v>152.69676798000006</v>
      </c>
      <c r="F26" s="114">
        <v>194.67627513999977</v>
      </c>
      <c r="G26" s="115"/>
      <c r="H26" s="116"/>
    </row>
    <row r="27" spans="1:8" s="117" customFormat="1" ht="13.8" x14ac:dyDescent="0.3">
      <c r="A27" s="114" t="s">
        <v>162</v>
      </c>
      <c r="B27" s="114">
        <v>440.01037318000016</v>
      </c>
      <c r="C27" s="114">
        <v>463.07201310999955</v>
      </c>
      <c r="D27" s="114">
        <v>527.14966040999991</v>
      </c>
      <c r="E27" s="114">
        <v>160.81993431000004</v>
      </c>
      <c r="F27" s="114">
        <v>182.66647415000006</v>
      </c>
      <c r="G27" s="115"/>
      <c r="H27" s="116"/>
    </row>
    <row r="28" spans="1:8" s="117" customFormat="1" ht="13.8" x14ac:dyDescent="0.3">
      <c r="A28" s="114" t="s">
        <v>185</v>
      </c>
      <c r="B28" s="114">
        <v>318.82824538999932</v>
      </c>
      <c r="C28" s="114">
        <v>372.10666123000061</v>
      </c>
      <c r="D28" s="114">
        <v>522.27345097000079</v>
      </c>
      <c r="E28" s="114">
        <v>146.05806611000014</v>
      </c>
      <c r="F28" s="114">
        <v>172.06847713999983</v>
      </c>
      <c r="G28" s="115"/>
      <c r="H28" s="116"/>
    </row>
    <row r="29" spans="1:8" s="117" customFormat="1" ht="13.8" x14ac:dyDescent="0.3">
      <c r="A29" s="114" t="s">
        <v>155</v>
      </c>
      <c r="B29" s="114">
        <v>539.27917359999913</v>
      </c>
      <c r="C29" s="114">
        <v>546.78188290999935</v>
      </c>
      <c r="D29" s="114">
        <v>565.66025126999989</v>
      </c>
      <c r="E29" s="114">
        <v>169.86443572000013</v>
      </c>
      <c r="F29" s="114">
        <v>160.04559241999991</v>
      </c>
      <c r="G29" s="115"/>
      <c r="H29" s="116"/>
    </row>
    <row r="30" spans="1:8" s="117" customFormat="1" ht="13.8" x14ac:dyDescent="0.3">
      <c r="A30" s="114" t="s">
        <v>186</v>
      </c>
      <c r="B30" s="114">
        <v>284.18688314999991</v>
      </c>
      <c r="C30" s="114">
        <v>293.43656821999991</v>
      </c>
      <c r="D30" s="114">
        <v>428.46624745000014</v>
      </c>
      <c r="E30" s="114">
        <v>128.29211477999999</v>
      </c>
      <c r="F30" s="114">
        <v>134.68443774999997</v>
      </c>
      <c r="G30" s="115"/>
      <c r="H30" s="116"/>
    </row>
    <row r="31" spans="1:8" s="117" customFormat="1" ht="13.8" x14ac:dyDescent="0.3">
      <c r="A31" s="114" t="s">
        <v>154</v>
      </c>
      <c r="B31" s="114">
        <v>231.95213918000013</v>
      </c>
      <c r="C31" s="114">
        <v>274.45900711000041</v>
      </c>
      <c r="D31" s="114">
        <v>322.01706120999972</v>
      </c>
      <c r="E31" s="114">
        <v>109.41524111000011</v>
      </c>
      <c r="F31" s="114">
        <v>127.79683482999998</v>
      </c>
      <c r="G31" s="115"/>
      <c r="H31" s="116"/>
    </row>
    <row r="32" spans="1:8" s="117" customFormat="1" ht="13.8" x14ac:dyDescent="0.3">
      <c r="A32" s="114" t="s">
        <v>188</v>
      </c>
      <c r="B32" s="114">
        <v>347.11892962999963</v>
      </c>
      <c r="C32" s="114">
        <v>350.52898061999952</v>
      </c>
      <c r="D32" s="114">
        <v>379.48826914999955</v>
      </c>
      <c r="E32" s="114">
        <v>108.32494109000029</v>
      </c>
      <c r="F32" s="114">
        <v>120.21180332000014</v>
      </c>
      <c r="G32" s="115"/>
      <c r="H32" s="116"/>
    </row>
    <row r="33" spans="1:8" s="117" customFormat="1" ht="13.8" x14ac:dyDescent="0.3">
      <c r="A33" s="114" t="s">
        <v>187</v>
      </c>
      <c r="B33" s="114">
        <v>357.06788301999984</v>
      </c>
      <c r="C33" s="114">
        <v>390.57112423999996</v>
      </c>
      <c r="D33" s="114">
        <v>396.63992042999945</v>
      </c>
      <c r="E33" s="114">
        <v>135.3559817500001</v>
      </c>
      <c r="F33" s="114">
        <v>115.86367136000021</v>
      </c>
      <c r="G33" s="115"/>
      <c r="H33" s="116"/>
    </row>
    <row r="34" spans="1:8" s="117" customFormat="1" ht="13.8" x14ac:dyDescent="0.3">
      <c r="A34" s="114" t="s">
        <v>145</v>
      </c>
      <c r="B34" s="114">
        <v>290.91907371999991</v>
      </c>
      <c r="C34" s="114">
        <v>345.46187878999984</v>
      </c>
      <c r="D34" s="114">
        <v>353.14226123000066</v>
      </c>
      <c r="E34" s="114">
        <v>105.95174787999981</v>
      </c>
      <c r="F34" s="114">
        <v>108.15435862999982</v>
      </c>
      <c r="G34" s="115"/>
      <c r="H34" s="116"/>
    </row>
    <row r="35" spans="1:8" s="117" customFormat="1" ht="13.8" x14ac:dyDescent="0.3">
      <c r="A35" s="114" t="s">
        <v>147</v>
      </c>
      <c r="B35" s="114">
        <v>329.79189341</v>
      </c>
      <c r="C35" s="114">
        <v>336.44975137000051</v>
      </c>
      <c r="D35" s="114">
        <v>357.70516827999893</v>
      </c>
      <c r="E35" s="114">
        <v>107.43996147999991</v>
      </c>
      <c r="F35" s="114">
        <v>107.05245819999985</v>
      </c>
      <c r="G35" s="115"/>
      <c r="H35" s="116"/>
    </row>
    <row r="36" spans="1:8" s="117" customFormat="1" ht="13.8" x14ac:dyDescent="0.3">
      <c r="A36" s="114" t="s">
        <v>189</v>
      </c>
      <c r="B36" s="114">
        <v>223.40313014000014</v>
      </c>
      <c r="C36" s="114">
        <v>270.52437043000009</v>
      </c>
      <c r="D36" s="114">
        <v>310.83136333999988</v>
      </c>
      <c r="E36" s="114">
        <v>97.078285749999992</v>
      </c>
      <c r="F36" s="114">
        <v>106.83972599000001</v>
      </c>
      <c r="G36" s="115"/>
      <c r="H36" s="116"/>
    </row>
    <row r="37" spans="1:8" s="117" customFormat="1" ht="13.8" x14ac:dyDescent="0.3">
      <c r="A37" s="114" t="s">
        <v>198</v>
      </c>
      <c r="B37" s="114">
        <v>3.4613306100000005</v>
      </c>
      <c r="C37" s="114">
        <v>72.432892809999913</v>
      </c>
      <c r="D37" s="114">
        <v>245.51818229999998</v>
      </c>
      <c r="E37" s="114">
        <v>82.505257139999969</v>
      </c>
      <c r="F37" s="114">
        <v>96.865804549999936</v>
      </c>
      <c r="G37" s="115"/>
      <c r="H37" s="116"/>
    </row>
    <row r="38" spans="1:8" s="117" customFormat="1" ht="13.8" x14ac:dyDescent="0.3">
      <c r="A38" s="114" t="s">
        <v>161</v>
      </c>
      <c r="B38" s="114">
        <v>78.263437890000006</v>
      </c>
      <c r="C38" s="114">
        <v>140.47061980000009</v>
      </c>
      <c r="D38" s="114">
        <v>125.49731094999999</v>
      </c>
      <c r="E38" s="114">
        <v>38.338421060000016</v>
      </c>
      <c r="F38" s="114">
        <v>90.828034190000011</v>
      </c>
      <c r="G38" s="115"/>
      <c r="H38" s="116"/>
    </row>
    <row r="39" spans="1:8" s="117" customFormat="1" ht="13.8" x14ac:dyDescent="0.3">
      <c r="A39" s="114" t="s">
        <v>143</v>
      </c>
      <c r="B39" s="114">
        <v>139.71138235999999</v>
      </c>
      <c r="C39" s="114">
        <v>146.56915310000002</v>
      </c>
      <c r="D39" s="114">
        <v>234.4479733699998</v>
      </c>
      <c r="E39" s="114">
        <v>65.901547860000008</v>
      </c>
      <c r="F39" s="114">
        <v>87.496393710000007</v>
      </c>
      <c r="G39" s="115"/>
      <c r="H39" s="116"/>
    </row>
    <row r="40" spans="1:8" s="117" customFormat="1" ht="13.8" x14ac:dyDescent="0.3">
      <c r="A40" s="114" t="s">
        <v>139</v>
      </c>
      <c r="B40" s="114">
        <v>162.74462113000035</v>
      </c>
      <c r="C40" s="114">
        <v>181.09849936999967</v>
      </c>
      <c r="D40" s="114">
        <v>235.24147496999981</v>
      </c>
      <c r="E40" s="114">
        <v>58.710455260000074</v>
      </c>
      <c r="F40" s="114">
        <v>63.28897216</v>
      </c>
      <c r="G40" s="115"/>
      <c r="H40" s="116"/>
    </row>
    <row r="41" spans="1:8" s="117" customFormat="1" ht="13.8" x14ac:dyDescent="0.3">
      <c r="A41" s="114" t="s">
        <v>146</v>
      </c>
      <c r="B41" s="114">
        <v>213.8295224500001</v>
      </c>
      <c r="C41" s="114">
        <v>211.06586981999988</v>
      </c>
      <c r="D41" s="114">
        <v>247.34009595000003</v>
      </c>
      <c r="E41" s="114">
        <v>81.781054890000064</v>
      </c>
      <c r="F41" s="114">
        <v>55.275846199999947</v>
      </c>
      <c r="G41" s="115"/>
      <c r="H41" s="116"/>
    </row>
    <row r="42" spans="1:8" s="117" customFormat="1" ht="13.8" x14ac:dyDescent="0.3">
      <c r="A42" s="114" t="s">
        <v>150</v>
      </c>
      <c r="B42" s="114">
        <v>149.90627124999986</v>
      </c>
      <c r="C42" s="114">
        <v>153.03665870999995</v>
      </c>
      <c r="D42" s="114">
        <v>160.42579286999978</v>
      </c>
      <c r="E42" s="114">
        <v>52.068616189999979</v>
      </c>
      <c r="F42" s="114">
        <v>46.108861229999953</v>
      </c>
      <c r="G42" s="115"/>
      <c r="H42" s="116"/>
    </row>
    <row r="43" spans="1:8" s="117" customFormat="1" ht="13.8" x14ac:dyDescent="0.3">
      <c r="A43" s="114" t="s">
        <v>136</v>
      </c>
      <c r="B43" s="114">
        <v>124.99053348000007</v>
      </c>
      <c r="C43" s="114">
        <v>133.55880670000008</v>
      </c>
      <c r="D43" s="114">
        <v>146.98448251999989</v>
      </c>
      <c r="E43" s="114">
        <v>50.758909980000091</v>
      </c>
      <c r="F43" s="114">
        <v>37.715565720000008</v>
      </c>
      <c r="G43" s="115"/>
      <c r="H43" s="116"/>
    </row>
    <row r="44" spans="1:8" s="117" customFormat="1" ht="13.8" x14ac:dyDescent="0.3">
      <c r="A44" s="114" t="s">
        <v>128</v>
      </c>
      <c r="B44" s="114">
        <v>79.64090559999994</v>
      </c>
      <c r="C44" s="114">
        <v>89.662928889999975</v>
      </c>
      <c r="D44" s="114">
        <v>141.11571445999982</v>
      </c>
      <c r="E44" s="114">
        <v>44.109212400000025</v>
      </c>
      <c r="F44" s="114">
        <v>35.357375110000021</v>
      </c>
      <c r="G44" s="115"/>
      <c r="H44" s="116"/>
    </row>
    <row r="45" spans="1:8" s="117" customFormat="1" ht="13.8" x14ac:dyDescent="0.3">
      <c r="A45" s="114" t="s">
        <v>134</v>
      </c>
      <c r="B45" s="114">
        <v>58.063397579999993</v>
      </c>
      <c r="C45" s="114">
        <v>94.589774560000038</v>
      </c>
      <c r="D45" s="114">
        <v>64.645394930000009</v>
      </c>
      <c r="E45" s="114">
        <v>29.40557441</v>
      </c>
      <c r="F45" s="114">
        <v>34.445248819999989</v>
      </c>
      <c r="G45" s="115"/>
      <c r="H45" s="116"/>
    </row>
    <row r="46" spans="1:8" s="117" customFormat="1" ht="13.8" x14ac:dyDescent="0.3">
      <c r="A46" s="114" t="s">
        <v>120</v>
      </c>
      <c r="B46" s="114">
        <v>57.806268679999988</v>
      </c>
      <c r="C46" s="114">
        <v>64.949534409999984</v>
      </c>
      <c r="D46" s="114">
        <v>67.571961229999928</v>
      </c>
      <c r="E46" s="114">
        <v>22.718705670000009</v>
      </c>
      <c r="F46" s="114">
        <v>32.127496569999998</v>
      </c>
      <c r="G46" s="115"/>
      <c r="H46" s="116"/>
    </row>
    <row r="47" spans="1:8" s="117" customFormat="1" ht="13.8" x14ac:dyDescent="0.3">
      <c r="A47" s="114" t="s">
        <v>149</v>
      </c>
      <c r="B47" s="114">
        <v>24.073477720000007</v>
      </c>
      <c r="C47" s="114">
        <v>37.527316899999981</v>
      </c>
      <c r="D47" s="114">
        <v>67.357991090000013</v>
      </c>
      <c r="E47" s="114">
        <v>18.095190160000005</v>
      </c>
      <c r="F47" s="114">
        <v>30.001591219999991</v>
      </c>
      <c r="G47" s="115"/>
      <c r="H47" s="116"/>
    </row>
    <row r="48" spans="1:8" s="117" customFormat="1" ht="13.8" x14ac:dyDescent="0.3">
      <c r="A48" s="114" t="s">
        <v>110</v>
      </c>
      <c r="B48" s="114">
        <v>26.468865510000001</v>
      </c>
      <c r="C48" s="114">
        <v>25.613172490000014</v>
      </c>
      <c r="D48" s="114">
        <v>57.75028083000003</v>
      </c>
      <c r="E48" s="114">
        <v>13.298543210000007</v>
      </c>
      <c r="F48" s="114">
        <v>29.891579170000004</v>
      </c>
      <c r="G48" s="115"/>
      <c r="H48" s="116"/>
    </row>
    <row r="49" spans="1:8" s="117" customFormat="1" ht="13.8" x14ac:dyDescent="0.3">
      <c r="A49" s="114" t="s">
        <v>125</v>
      </c>
      <c r="B49" s="114">
        <v>55.200689700000005</v>
      </c>
      <c r="C49" s="114">
        <v>88.038425660000016</v>
      </c>
      <c r="D49" s="114">
        <v>139.31180728000001</v>
      </c>
      <c r="E49" s="114">
        <v>53.960236479999992</v>
      </c>
      <c r="F49" s="114">
        <v>29.69307310999999</v>
      </c>
      <c r="G49" s="115"/>
      <c r="H49" s="116"/>
    </row>
    <row r="50" spans="1:8" s="117" customFormat="1" ht="13.8" x14ac:dyDescent="0.3">
      <c r="A50" s="114" t="s">
        <v>127</v>
      </c>
      <c r="B50" s="114">
        <v>49.568592479999928</v>
      </c>
      <c r="C50" s="114">
        <v>56.096793550000022</v>
      </c>
      <c r="D50" s="114">
        <v>100.04317666999988</v>
      </c>
      <c r="E50" s="114">
        <v>37.506862569999981</v>
      </c>
      <c r="F50" s="114">
        <v>26.846195209999983</v>
      </c>
      <c r="G50" s="115"/>
      <c r="H50" s="116"/>
    </row>
    <row r="51" spans="1:8" s="117" customFormat="1" ht="13.8" x14ac:dyDescent="0.3">
      <c r="A51" s="114" t="s">
        <v>132</v>
      </c>
      <c r="B51" s="114">
        <v>37.227616450000006</v>
      </c>
      <c r="C51" s="114">
        <v>48.042248789999988</v>
      </c>
      <c r="D51" s="114">
        <v>71.367820900000012</v>
      </c>
      <c r="E51" s="114">
        <v>17.182847930000001</v>
      </c>
      <c r="F51" s="114">
        <v>25.739578600000002</v>
      </c>
      <c r="G51" s="115"/>
      <c r="H51" s="116"/>
    </row>
    <row r="52" spans="1:8" s="117" customFormat="1" ht="13.8" x14ac:dyDescent="0.3">
      <c r="A52" s="114" t="s">
        <v>106</v>
      </c>
      <c r="B52" s="114">
        <v>96.820228250000156</v>
      </c>
      <c r="C52" s="114">
        <v>94.181374170000055</v>
      </c>
      <c r="D52" s="114">
        <v>125.27028077000001</v>
      </c>
      <c r="E52" s="114">
        <v>52.017290470000006</v>
      </c>
      <c r="F52" s="114">
        <v>24.842762260000011</v>
      </c>
      <c r="G52" s="115"/>
      <c r="H52" s="116"/>
    </row>
    <row r="53" spans="1:8" s="117" customFormat="1" ht="13.8" x14ac:dyDescent="0.3">
      <c r="A53" s="114" t="s">
        <v>96</v>
      </c>
      <c r="B53" s="114">
        <v>113.94829092999998</v>
      </c>
      <c r="C53" s="114">
        <v>76.099453660000023</v>
      </c>
      <c r="D53" s="114">
        <v>74.431056919999961</v>
      </c>
      <c r="E53" s="114">
        <v>38.475535940000015</v>
      </c>
      <c r="F53" s="114">
        <v>22.107325950000003</v>
      </c>
      <c r="G53" s="115"/>
      <c r="H53" s="116"/>
    </row>
    <row r="54" spans="1:8" s="117" customFormat="1" ht="13.8" x14ac:dyDescent="0.3">
      <c r="A54" s="114" t="s">
        <v>153</v>
      </c>
      <c r="B54" s="114">
        <v>47.434730129999963</v>
      </c>
      <c r="C54" s="114">
        <v>44.681702369999996</v>
      </c>
      <c r="D54" s="114">
        <v>55.721483030000002</v>
      </c>
      <c r="E54" s="114">
        <v>20.678564890000011</v>
      </c>
      <c r="F54" s="114">
        <v>21.820807040000005</v>
      </c>
      <c r="G54" s="115"/>
      <c r="H54" s="116"/>
    </row>
    <row r="55" spans="1:8" s="117" customFormat="1" ht="13.8" x14ac:dyDescent="0.3">
      <c r="A55" s="114" t="s">
        <v>129</v>
      </c>
      <c r="B55" s="114">
        <v>35.957877070000023</v>
      </c>
      <c r="C55" s="114">
        <v>38.062270859999991</v>
      </c>
      <c r="D55" s="114">
        <v>71.347431579999991</v>
      </c>
      <c r="E55" s="114">
        <v>28.947247199999996</v>
      </c>
      <c r="F55" s="114">
        <v>20.496163820000003</v>
      </c>
      <c r="G55" s="115"/>
      <c r="H55" s="116"/>
    </row>
    <row r="56" spans="1:8" s="117" customFormat="1" ht="13.8" x14ac:dyDescent="0.3">
      <c r="A56" s="114" t="s">
        <v>191</v>
      </c>
      <c r="B56" s="114">
        <v>34.34152787</v>
      </c>
      <c r="C56" s="114">
        <v>45.537449060000071</v>
      </c>
      <c r="D56" s="114">
        <v>53.09112295000002</v>
      </c>
      <c r="E56" s="114">
        <v>15.120480449999993</v>
      </c>
      <c r="F56" s="114">
        <v>20.348882080000006</v>
      </c>
      <c r="G56" s="115"/>
      <c r="H56" s="116"/>
    </row>
    <row r="57" spans="1:8" s="117" customFormat="1" ht="13.8" x14ac:dyDescent="0.3">
      <c r="A57" s="114" t="s">
        <v>44</v>
      </c>
      <c r="B57" s="114">
        <v>1.3475948</v>
      </c>
      <c r="C57" s="114">
        <v>3.2814288199999995</v>
      </c>
      <c r="D57" s="114">
        <v>34.373492039999995</v>
      </c>
      <c r="E57" s="114">
        <v>16.742146129999998</v>
      </c>
      <c r="F57" s="114">
        <v>20.127364350000001</v>
      </c>
      <c r="G57" s="115"/>
      <c r="H57" s="116"/>
    </row>
    <row r="58" spans="1:8" s="117" customFormat="1" ht="13.8" x14ac:dyDescent="0.3">
      <c r="A58" s="114" t="s">
        <v>141</v>
      </c>
      <c r="B58" s="114">
        <v>111.11403669999987</v>
      </c>
      <c r="C58" s="114">
        <v>98.086811749999953</v>
      </c>
      <c r="D58" s="114">
        <v>80.568497940000043</v>
      </c>
      <c r="E58" s="114">
        <v>28.800758219999999</v>
      </c>
      <c r="F58" s="114">
        <v>20.040833580000015</v>
      </c>
      <c r="G58" s="115"/>
      <c r="H58" s="116"/>
    </row>
    <row r="59" spans="1:8" s="117" customFormat="1" ht="13.8" x14ac:dyDescent="0.3">
      <c r="A59" s="114" t="s">
        <v>109</v>
      </c>
      <c r="B59" s="114">
        <v>43.160557409999953</v>
      </c>
      <c r="C59" s="114">
        <v>58.486892580000024</v>
      </c>
      <c r="D59" s="114">
        <v>73.145964950000049</v>
      </c>
      <c r="E59" s="114">
        <v>21.077124069999993</v>
      </c>
      <c r="F59" s="114">
        <v>19.719227599999982</v>
      </c>
      <c r="G59" s="115"/>
      <c r="H59" s="116"/>
    </row>
    <row r="60" spans="1:8" s="117" customFormat="1" ht="13.8" x14ac:dyDescent="0.3">
      <c r="A60" s="114" t="s">
        <v>137</v>
      </c>
      <c r="B60" s="114">
        <v>44.130004939999992</v>
      </c>
      <c r="C60" s="114">
        <v>50.006971030000017</v>
      </c>
      <c r="D60" s="114">
        <v>44.356687000000001</v>
      </c>
      <c r="E60" s="114">
        <v>12.310567259999999</v>
      </c>
      <c r="F60" s="114">
        <v>19.676315460000005</v>
      </c>
      <c r="G60" s="115"/>
      <c r="H60" s="116"/>
    </row>
    <row r="61" spans="1:8" s="117" customFormat="1" ht="13.8" x14ac:dyDescent="0.3">
      <c r="A61" s="114" t="s">
        <v>119</v>
      </c>
      <c r="B61" s="114">
        <v>24.06373667999998</v>
      </c>
      <c r="C61" s="114">
        <v>30.022176339999991</v>
      </c>
      <c r="D61" s="114">
        <v>94.316947529999979</v>
      </c>
      <c r="E61" s="114">
        <v>12.312092420000017</v>
      </c>
      <c r="F61" s="114">
        <v>19.574768569999993</v>
      </c>
      <c r="G61" s="115"/>
      <c r="H61" s="116"/>
    </row>
    <row r="62" spans="1:8" s="117" customFormat="1" ht="13.8" x14ac:dyDescent="0.3">
      <c r="A62" s="114" t="s">
        <v>203</v>
      </c>
      <c r="B62" s="114">
        <v>2.2844768100000001</v>
      </c>
      <c r="C62" s="114">
        <v>5.9054733799999992</v>
      </c>
      <c r="D62" s="114">
        <v>79.233842069999994</v>
      </c>
      <c r="E62" s="114">
        <v>9.956093359999997</v>
      </c>
      <c r="F62" s="114">
        <v>19.454750410000003</v>
      </c>
      <c r="G62" s="115"/>
      <c r="H62" s="116"/>
    </row>
    <row r="63" spans="1:8" s="117" customFormat="1" ht="13.8" x14ac:dyDescent="0.3">
      <c r="A63" s="114" t="s">
        <v>126</v>
      </c>
      <c r="B63" s="114">
        <v>55.704402430000009</v>
      </c>
      <c r="C63" s="114">
        <v>54.940563400000016</v>
      </c>
      <c r="D63" s="114">
        <v>52.51475544999996</v>
      </c>
      <c r="E63" s="114">
        <v>16.993799000000003</v>
      </c>
      <c r="F63" s="114">
        <v>18.989262930000013</v>
      </c>
      <c r="G63" s="115"/>
      <c r="H63" s="116"/>
    </row>
    <row r="64" spans="1:8" s="117" customFormat="1" ht="13.8" x14ac:dyDescent="0.3">
      <c r="A64" s="114" t="s">
        <v>194</v>
      </c>
      <c r="B64" s="114">
        <v>24.070827380000001</v>
      </c>
      <c r="C64" s="114">
        <v>33.392565740000016</v>
      </c>
      <c r="D64" s="114">
        <v>49.28731106</v>
      </c>
      <c r="E64" s="114">
        <v>14.899492650000004</v>
      </c>
      <c r="F64" s="114">
        <v>16.228120270000009</v>
      </c>
      <c r="G64" s="115"/>
      <c r="H64" s="116"/>
    </row>
    <row r="65" spans="1:8" s="117" customFormat="1" ht="13.8" x14ac:dyDescent="0.3">
      <c r="A65" s="114" t="s">
        <v>193</v>
      </c>
      <c r="B65" s="114">
        <v>25.852452090000007</v>
      </c>
      <c r="C65" s="114">
        <v>28.527666239999999</v>
      </c>
      <c r="D65" s="114">
        <v>52.837680349999971</v>
      </c>
      <c r="E65" s="114">
        <v>17.316977789999996</v>
      </c>
      <c r="F65" s="114">
        <v>16.093860299999999</v>
      </c>
      <c r="G65" s="115"/>
      <c r="H65" s="116"/>
    </row>
    <row r="66" spans="1:8" s="117" customFormat="1" ht="13.8" x14ac:dyDescent="0.3">
      <c r="A66" s="114" t="s">
        <v>130</v>
      </c>
      <c r="B66" s="114">
        <v>39.808466019999976</v>
      </c>
      <c r="C66" s="114">
        <v>54.105292260000027</v>
      </c>
      <c r="D66" s="114">
        <v>53.077243939999988</v>
      </c>
      <c r="E66" s="114">
        <v>16.920238219999987</v>
      </c>
      <c r="F66" s="114">
        <v>15.195251999999993</v>
      </c>
      <c r="G66" s="115"/>
      <c r="H66" s="116"/>
    </row>
    <row r="67" spans="1:8" s="117" customFormat="1" ht="13.8" x14ac:dyDescent="0.3">
      <c r="A67" s="114" t="s">
        <v>273</v>
      </c>
      <c r="B67" s="114">
        <v>0</v>
      </c>
      <c r="C67" s="114">
        <v>16.030997989999999</v>
      </c>
      <c r="D67" s="114">
        <v>47.924950340000009</v>
      </c>
      <c r="E67" s="114">
        <v>16.48099599</v>
      </c>
      <c r="F67" s="114">
        <v>14.955004419999998</v>
      </c>
      <c r="G67" s="115"/>
      <c r="H67" s="116"/>
    </row>
    <row r="68" spans="1:8" s="117" customFormat="1" ht="13.8" x14ac:dyDescent="0.3">
      <c r="A68" s="114" t="s">
        <v>233</v>
      </c>
      <c r="B68" s="114">
        <v>0</v>
      </c>
      <c r="C68" s="114">
        <v>20.950513890000003</v>
      </c>
      <c r="D68" s="114">
        <v>41.060886570000015</v>
      </c>
      <c r="E68" s="114">
        <v>13.08921243</v>
      </c>
      <c r="F68" s="114">
        <v>14.4761606</v>
      </c>
      <c r="G68" s="115"/>
      <c r="H68" s="116"/>
    </row>
    <row r="69" spans="1:8" s="117" customFormat="1" ht="13.8" x14ac:dyDescent="0.3">
      <c r="A69" s="114" t="s">
        <v>151</v>
      </c>
      <c r="B69" s="114">
        <v>14.944213689999998</v>
      </c>
      <c r="C69" s="114">
        <v>22.375718599999992</v>
      </c>
      <c r="D69" s="114">
        <v>29.300720540000015</v>
      </c>
      <c r="E69" s="114">
        <v>9.7652444800000016</v>
      </c>
      <c r="F69" s="114">
        <v>13.467472229999995</v>
      </c>
      <c r="G69" s="115"/>
      <c r="H69" s="116"/>
    </row>
    <row r="70" spans="1:8" s="117" customFormat="1" ht="13.8" x14ac:dyDescent="0.3">
      <c r="A70" s="114" t="s">
        <v>190</v>
      </c>
      <c r="B70" s="114">
        <v>35.574029669999987</v>
      </c>
      <c r="C70" s="114">
        <v>35.273825680000009</v>
      </c>
      <c r="D70" s="114">
        <v>53.906080539999984</v>
      </c>
      <c r="E70" s="114">
        <v>15.60292574</v>
      </c>
      <c r="F70" s="114">
        <v>12.776630860000001</v>
      </c>
      <c r="G70" s="115"/>
      <c r="H70" s="116"/>
    </row>
    <row r="71" spans="1:8" s="117" customFormat="1" ht="13.8" x14ac:dyDescent="0.3">
      <c r="A71" s="114" t="s">
        <v>115</v>
      </c>
      <c r="B71" s="114">
        <v>20.603645780000001</v>
      </c>
      <c r="C71" s="114">
        <v>22.777262469999989</v>
      </c>
      <c r="D71" s="114">
        <v>37.961894140000005</v>
      </c>
      <c r="E71" s="114">
        <v>9.6622917199999971</v>
      </c>
      <c r="F71" s="114">
        <v>12.200625519999999</v>
      </c>
      <c r="G71" s="115"/>
      <c r="H71" s="116"/>
    </row>
    <row r="72" spans="1:8" s="117" customFormat="1" ht="13.8" x14ac:dyDescent="0.3">
      <c r="A72" s="114" t="s">
        <v>12</v>
      </c>
      <c r="B72" s="114">
        <v>9.4728E-3</v>
      </c>
      <c r="C72" s="114">
        <v>0.32341667000000002</v>
      </c>
      <c r="D72" s="114">
        <v>2.2941132399999997</v>
      </c>
      <c r="E72" s="114">
        <v>9.8400000000000007E-4</v>
      </c>
      <c r="F72" s="114">
        <v>11.925146010000001</v>
      </c>
      <c r="G72" s="115"/>
      <c r="H72" s="116"/>
    </row>
    <row r="73" spans="1:8" s="117" customFormat="1" ht="13.8" x14ac:dyDescent="0.3">
      <c r="A73" s="114" t="s">
        <v>135</v>
      </c>
      <c r="B73" s="114">
        <v>65.312603170000017</v>
      </c>
      <c r="C73" s="114">
        <v>45.688492209999964</v>
      </c>
      <c r="D73" s="114">
        <v>28.698149769999997</v>
      </c>
      <c r="E73" s="114">
        <v>10.337784399999991</v>
      </c>
      <c r="F73" s="114">
        <v>11.529447390000001</v>
      </c>
      <c r="G73" s="115"/>
      <c r="H73" s="116"/>
    </row>
    <row r="74" spans="1:8" s="117" customFormat="1" ht="13.8" x14ac:dyDescent="0.3">
      <c r="A74" s="114" t="s">
        <v>121</v>
      </c>
      <c r="B74" s="114">
        <v>25.752988869999999</v>
      </c>
      <c r="C74" s="114">
        <v>41.428561160000001</v>
      </c>
      <c r="D74" s="114">
        <v>34.756519579999981</v>
      </c>
      <c r="E74" s="114">
        <v>11.464060190000003</v>
      </c>
      <c r="F74" s="114">
        <v>10.855221049999999</v>
      </c>
      <c r="G74" s="115"/>
      <c r="H74" s="116"/>
    </row>
    <row r="75" spans="1:8" s="117" customFormat="1" ht="13.8" x14ac:dyDescent="0.3">
      <c r="A75" s="114" t="s">
        <v>142</v>
      </c>
      <c r="B75" s="114">
        <v>68.921838610000037</v>
      </c>
      <c r="C75" s="114">
        <v>64.370090000000019</v>
      </c>
      <c r="D75" s="114">
        <v>49.949628270000005</v>
      </c>
      <c r="E75" s="114">
        <v>20.226703730000001</v>
      </c>
      <c r="F75" s="114">
        <v>10.416369299999998</v>
      </c>
      <c r="G75" s="115"/>
      <c r="H75" s="116"/>
    </row>
    <row r="76" spans="1:8" s="117" customFormat="1" ht="13.8" x14ac:dyDescent="0.3">
      <c r="A76" s="114" t="s">
        <v>122</v>
      </c>
      <c r="B76" s="114">
        <v>22.37087819000001</v>
      </c>
      <c r="C76" s="114">
        <v>28.140461990000002</v>
      </c>
      <c r="D76" s="114">
        <v>34.05613095999999</v>
      </c>
      <c r="E76" s="114">
        <v>12.915758609999999</v>
      </c>
      <c r="F76" s="114">
        <v>10.412439299999999</v>
      </c>
      <c r="G76" s="115"/>
      <c r="H76" s="116"/>
    </row>
    <row r="77" spans="1:8" s="117" customFormat="1" ht="13.8" x14ac:dyDescent="0.3">
      <c r="A77" s="114" t="s">
        <v>101</v>
      </c>
      <c r="B77" s="114">
        <v>29.613932850000001</v>
      </c>
      <c r="C77" s="114">
        <v>33.30127134</v>
      </c>
      <c r="D77" s="114">
        <v>52.270851099999994</v>
      </c>
      <c r="E77" s="114">
        <v>16.575566350000003</v>
      </c>
      <c r="F77" s="114">
        <v>10.294519290000002</v>
      </c>
      <c r="G77" s="115"/>
      <c r="H77" s="116"/>
    </row>
    <row r="78" spans="1:8" s="117" customFormat="1" ht="13.8" x14ac:dyDescent="0.3">
      <c r="A78" s="114" t="s">
        <v>124</v>
      </c>
      <c r="B78" s="114">
        <v>39.707124799999988</v>
      </c>
      <c r="C78" s="114">
        <v>35.087914259999991</v>
      </c>
      <c r="D78" s="114">
        <v>66.470990219999976</v>
      </c>
      <c r="E78" s="114">
        <v>23.822311609999996</v>
      </c>
      <c r="F78" s="114">
        <v>9.860769659999999</v>
      </c>
      <c r="G78" s="115"/>
      <c r="H78" s="116"/>
    </row>
    <row r="79" spans="1:8" s="117" customFormat="1" ht="13.8" x14ac:dyDescent="0.3">
      <c r="A79" s="114" t="s">
        <v>178</v>
      </c>
      <c r="B79" s="114">
        <v>33.823200670000105</v>
      </c>
      <c r="C79" s="114">
        <v>25.954062510000011</v>
      </c>
      <c r="D79" s="114">
        <v>26.679013600000005</v>
      </c>
      <c r="E79" s="114">
        <v>7.9217832700000033</v>
      </c>
      <c r="F79" s="114">
        <v>9.6584922000000013</v>
      </c>
      <c r="G79" s="115"/>
      <c r="H79" s="116"/>
    </row>
    <row r="80" spans="1:8" s="117" customFormat="1" ht="13.8" x14ac:dyDescent="0.3">
      <c r="A80" s="114" t="s">
        <v>157</v>
      </c>
      <c r="B80" s="114">
        <v>24.70601965000003</v>
      </c>
      <c r="C80" s="114">
        <v>25.984603910000022</v>
      </c>
      <c r="D80" s="114">
        <v>32.647978909999956</v>
      </c>
      <c r="E80" s="114">
        <v>10.397359850000006</v>
      </c>
      <c r="F80" s="114">
        <v>9.3996386500000106</v>
      </c>
      <c r="G80" s="115"/>
      <c r="H80" s="116"/>
    </row>
    <row r="81" spans="1:8" s="117" customFormat="1" ht="13.8" x14ac:dyDescent="0.3">
      <c r="A81" s="114" t="s">
        <v>111</v>
      </c>
      <c r="B81" s="114">
        <v>14.775793260000004</v>
      </c>
      <c r="C81" s="114">
        <v>18.203762740000005</v>
      </c>
      <c r="D81" s="114">
        <v>23.09657326</v>
      </c>
      <c r="E81" s="114">
        <v>4.8131030000000008</v>
      </c>
      <c r="F81" s="114">
        <v>8.4998496100000001</v>
      </c>
      <c r="G81" s="115"/>
      <c r="H81" s="116"/>
    </row>
    <row r="82" spans="1:8" s="117" customFormat="1" ht="13.8" x14ac:dyDescent="0.3">
      <c r="A82" s="114" t="s">
        <v>88</v>
      </c>
      <c r="B82" s="114">
        <v>7.3573931400000019</v>
      </c>
      <c r="C82" s="114">
        <v>9.2165090299999921</v>
      </c>
      <c r="D82" s="114">
        <v>16.53284176999999</v>
      </c>
      <c r="E82" s="114">
        <v>3.6721377799999999</v>
      </c>
      <c r="F82" s="114">
        <v>8.3721389699999982</v>
      </c>
      <c r="G82" s="115"/>
      <c r="H82" s="116"/>
    </row>
    <row r="83" spans="1:8" s="117" customFormat="1" ht="13.8" x14ac:dyDescent="0.3">
      <c r="A83" s="114" t="s">
        <v>103</v>
      </c>
      <c r="B83" s="114">
        <v>6.4617154599999997</v>
      </c>
      <c r="C83" s="114">
        <v>4.4030879100000009</v>
      </c>
      <c r="D83" s="114">
        <v>17.776626199999999</v>
      </c>
      <c r="E83" s="114">
        <v>2.5981634499999995</v>
      </c>
      <c r="F83" s="114">
        <v>8.1203330000000005</v>
      </c>
      <c r="G83" s="115"/>
      <c r="H83" s="116"/>
    </row>
    <row r="84" spans="1:8" s="117" customFormat="1" ht="13.8" x14ac:dyDescent="0.3">
      <c r="A84" s="114" t="s">
        <v>140</v>
      </c>
      <c r="B84" s="114">
        <v>10.594155600000001</v>
      </c>
      <c r="C84" s="114">
        <v>12.577624869999999</v>
      </c>
      <c r="D84" s="114">
        <v>18.008522619999994</v>
      </c>
      <c r="E84" s="114">
        <v>7.9782648399999996</v>
      </c>
      <c r="F84" s="114">
        <v>7.5900700399999872</v>
      </c>
      <c r="G84" s="115"/>
      <c r="H84" s="116"/>
    </row>
    <row r="85" spans="1:8" s="117" customFormat="1" ht="13.8" x14ac:dyDescent="0.3">
      <c r="A85" s="114" t="s">
        <v>192</v>
      </c>
      <c r="B85" s="114">
        <v>31.009580639999996</v>
      </c>
      <c r="C85" s="114">
        <v>12.790264079999998</v>
      </c>
      <c r="D85" s="114">
        <v>16.306124350000001</v>
      </c>
      <c r="E85" s="114">
        <v>3.5531278000000008</v>
      </c>
      <c r="F85" s="114">
        <v>7.4522747299999992</v>
      </c>
      <c r="G85" s="115"/>
      <c r="H85" s="116"/>
    </row>
    <row r="86" spans="1:8" s="117" customFormat="1" ht="13.8" x14ac:dyDescent="0.3">
      <c r="A86" s="114" t="s">
        <v>212</v>
      </c>
      <c r="B86" s="114">
        <v>0.49950876</v>
      </c>
      <c r="C86" s="114">
        <v>3.2866194499999994</v>
      </c>
      <c r="D86" s="114">
        <v>16.07041486</v>
      </c>
      <c r="E86" s="114">
        <v>5.9461662499999992</v>
      </c>
      <c r="F86" s="114">
        <v>7.0925941399999983</v>
      </c>
      <c r="G86" s="115"/>
      <c r="H86" s="116"/>
    </row>
    <row r="87" spans="1:8" s="117" customFormat="1" ht="13.8" x14ac:dyDescent="0.3">
      <c r="A87" s="114" t="s">
        <v>114</v>
      </c>
      <c r="B87" s="114">
        <v>16.071127769999997</v>
      </c>
      <c r="C87" s="114">
        <v>18.257758689999999</v>
      </c>
      <c r="D87" s="114">
        <v>27.071912270000023</v>
      </c>
      <c r="E87" s="114">
        <v>9.5611753400000001</v>
      </c>
      <c r="F87" s="114">
        <v>7.0766528399999995</v>
      </c>
      <c r="G87" s="115"/>
      <c r="H87" s="116"/>
    </row>
    <row r="88" spans="1:8" s="117" customFormat="1" ht="13.8" x14ac:dyDescent="0.3">
      <c r="A88" s="114" t="s">
        <v>74</v>
      </c>
      <c r="B88" s="114">
        <v>16.46314684</v>
      </c>
      <c r="C88" s="114">
        <v>19.894433899999996</v>
      </c>
      <c r="D88" s="114">
        <v>20.563406660000012</v>
      </c>
      <c r="E88" s="114">
        <v>7.079607509999998</v>
      </c>
      <c r="F88" s="114">
        <v>7.0332494499999996</v>
      </c>
      <c r="G88" s="115"/>
      <c r="H88" s="116"/>
    </row>
    <row r="89" spans="1:8" s="117" customFormat="1" ht="13.8" x14ac:dyDescent="0.3">
      <c r="A89" s="114" t="s">
        <v>102</v>
      </c>
      <c r="B89" s="114">
        <v>1.56849262</v>
      </c>
      <c r="C89" s="114">
        <v>7.8745710100000004</v>
      </c>
      <c r="D89" s="114">
        <v>17.76022656</v>
      </c>
      <c r="E89" s="114">
        <v>4.4682625500000004</v>
      </c>
      <c r="F89" s="114">
        <v>6.8010543799999965</v>
      </c>
      <c r="G89" s="115"/>
      <c r="H89" s="116"/>
    </row>
    <row r="90" spans="1:8" s="117" customFormat="1" ht="13.8" x14ac:dyDescent="0.3">
      <c r="A90" s="114" t="s">
        <v>116</v>
      </c>
      <c r="B90" s="114">
        <v>26.135511600000012</v>
      </c>
      <c r="C90" s="114">
        <v>15.798974400000001</v>
      </c>
      <c r="D90" s="114">
        <v>29.156370360000007</v>
      </c>
      <c r="E90" s="114">
        <v>5.5246561400000012</v>
      </c>
      <c r="F90" s="114">
        <v>5.4888039100000006</v>
      </c>
      <c r="G90" s="115"/>
      <c r="H90" s="116"/>
    </row>
    <row r="91" spans="1:8" s="117" customFormat="1" ht="13.8" x14ac:dyDescent="0.3">
      <c r="A91" s="114" t="s">
        <v>133</v>
      </c>
      <c r="B91" s="114">
        <v>22.682952919999995</v>
      </c>
      <c r="C91" s="114">
        <v>29.779257820000002</v>
      </c>
      <c r="D91" s="114">
        <v>22.5185344</v>
      </c>
      <c r="E91" s="114">
        <v>12.290036349999996</v>
      </c>
      <c r="F91" s="114">
        <v>4.6270561400000014</v>
      </c>
      <c r="G91" s="115"/>
      <c r="H91" s="116"/>
    </row>
    <row r="92" spans="1:8" s="117" customFormat="1" ht="13.8" x14ac:dyDescent="0.3">
      <c r="A92" s="114" t="s">
        <v>195</v>
      </c>
      <c r="B92" s="114">
        <v>10.084772810000002</v>
      </c>
      <c r="C92" s="114">
        <v>9.7648065999999982</v>
      </c>
      <c r="D92" s="114">
        <v>8.8326183099999991</v>
      </c>
      <c r="E92" s="114">
        <v>3.6068275099999991</v>
      </c>
      <c r="F92" s="114">
        <v>4.2934090500000011</v>
      </c>
      <c r="G92" s="115"/>
      <c r="H92" s="116"/>
    </row>
    <row r="93" spans="1:8" s="117" customFormat="1" ht="13.8" x14ac:dyDescent="0.3">
      <c r="A93" s="114" t="s">
        <v>27</v>
      </c>
      <c r="B93" s="114">
        <v>10.141052790000003</v>
      </c>
      <c r="C93" s="114">
        <v>12.11736581000001</v>
      </c>
      <c r="D93" s="114">
        <v>13.279767049999998</v>
      </c>
      <c r="E93" s="114">
        <v>3.830199809999999</v>
      </c>
      <c r="F93" s="114">
        <v>4.1395013900000013</v>
      </c>
      <c r="G93" s="115"/>
      <c r="H93" s="116"/>
    </row>
    <row r="94" spans="1:8" s="117" customFormat="1" ht="13.8" x14ac:dyDescent="0.3">
      <c r="A94" s="114" t="s">
        <v>94</v>
      </c>
      <c r="B94" s="114">
        <v>4.64283176</v>
      </c>
      <c r="C94" s="114">
        <v>6.7753820400000002</v>
      </c>
      <c r="D94" s="114">
        <v>10.832109780000003</v>
      </c>
      <c r="E94" s="114">
        <v>3.3791965000000004</v>
      </c>
      <c r="F94" s="114">
        <v>3.9696643599999994</v>
      </c>
      <c r="G94" s="115"/>
      <c r="H94" s="116"/>
    </row>
    <row r="95" spans="1:8" s="117" customFormat="1" ht="13.8" x14ac:dyDescent="0.3">
      <c r="A95" s="114" t="s">
        <v>238</v>
      </c>
      <c r="B95" s="114">
        <v>1.7043560000000003E-2</v>
      </c>
      <c r="C95" s="114">
        <v>0</v>
      </c>
      <c r="D95" s="114">
        <v>4.4343456799999998</v>
      </c>
      <c r="E95" s="114">
        <v>1.6086800000000001E-3</v>
      </c>
      <c r="F95" s="114">
        <v>3.8272134700000002</v>
      </c>
      <c r="G95" s="115"/>
      <c r="H95" s="116"/>
    </row>
    <row r="96" spans="1:8" s="117" customFormat="1" ht="13.8" x14ac:dyDescent="0.3">
      <c r="A96" s="114" t="s">
        <v>148</v>
      </c>
      <c r="B96" s="114">
        <v>7.707191060000004</v>
      </c>
      <c r="C96" s="114">
        <v>7.3608140300000002</v>
      </c>
      <c r="D96" s="114">
        <v>8.8440600599999968</v>
      </c>
      <c r="E96" s="114">
        <v>2.9057181800000014</v>
      </c>
      <c r="F96" s="114">
        <v>3.2150442600000009</v>
      </c>
      <c r="G96" s="115"/>
      <c r="H96" s="116"/>
    </row>
    <row r="97" spans="1:8" s="117" customFormat="1" ht="13.8" x14ac:dyDescent="0.3">
      <c r="A97" s="114" t="s">
        <v>138</v>
      </c>
      <c r="B97" s="114">
        <v>7.4616430199999977</v>
      </c>
      <c r="C97" s="114">
        <v>7.4808373799999988</v>
      </c>
      <c r="D97" s="114">
        <v>7.472396279999999</v>
      </c>
      <c r="E97" s="114">
        <v>2.6798618499999991</v>
      </c>
      <c r="F97" s="114">
        <v>3.1938828099999998</v>
      </c>
      <c r="G97" s="115"/>
      <c r="H97" s="116"/>
    </row>
    <row r="98" spans="1:8" s="117" customFormat="1" ht="13.8" x14ac:dyDescent="0.3">
      <c r="A98" s="114" t="s">
        <v>98</v>
      </c>
      <c r="B98" s="114">
        <v>9.8790136099999959</v>
      </c>
      <c r="C98" s="114">
        <v>11.572237700000008</v>
      </c>
      <c r="D98" s="114">
        <v>11.396462210000001</v>
      </c>
      <c r="E98" s="114">
        <v>4.5934531300000021</v>
      </c>
      <c r="F98" s="114">
        <v>3.182813760000001</v>
      </c>
      <c r="G98" s="115"/>
      <c r="H98" s="116"/>
    </row>
    <row r="99" spans="1:8" s="117" customFormat="1" ht="13.8" x14ac:dyDescent="0.3">
      <c r="A99" s="114" t="s">
        <v>93</v>
      </c>
      <c r="B99" s="114">
        <v>4.3566487900000022</v>
      </c>
      <c r="C99" s="114">
        <v>7.4140223299999981</v>
      </c>
      <c r="D99" s="114">
        <v>10.730968459999996</v>
      </c>
      <c r="E99" s="114">
        <v>4.1298590800000019</v>
      </c>
      <c r="F99" s="114">
        <v>3.0924231400000006</v>
      </c>
      <c r="G99" s="115"/>
      <c r="H99" s="116"/>
    </row>
    <row r="100" spans="1:8" s="117" customFormat="1" ht="13.8" x14ac:dyDescent="0.3">
      <c r="A100" s="114" t="s">
        <v>209</v>
      </c>
      <c r="B100" s="114">
        <v>1.7301152400000004</v>
      </c>
      <c r="C100" s="114">
        <v>4.6199071900000019</v>
      </c>
      <c r="D100" s="114">
        <v>11.439394250000005</v>
      </c>
      <c r="E100" s="114">
        <v>1.8963944799999999</v>
      </c>
      <c r="F100" s="114">
        <v>3.0733239499999985</v>
      </c>
      <c r="G100" s="115"/>
      <c r="H100" s="116"/>
    </row>
    <row r="101" spans="1:8" s="117" customFormat="1" ht="13.8" x14ac:dyDescent="0.3">
      <c r="A101" s="114" t="s">
        <v>197</v>
      </c>
      <c r="B101" s="114">
        <v>7.1910027700000025</v>
      </c>
      <c r="C101" s="114">
        <v>7.6620422900000014</v>
      </c>
      <c r="D101" s="114">
        <v>6.4047950800000004</v>
      </c>
      <c r="E101" s="114">
        <v>2.4263771699999999</v>
      </c>
      <c r="F101" s="114">
        <v>2.9885127099999989</v>
      </c>
      <c r="G101" s="115"/>
      <c r="H101" s="116"/>
    </row>
    <row r="102" spans="1:8" s="117" customFormat="1" ht="13.8" x14ac:dyDescent="0.3">
      <c r="A102" s="114" t="s">
        <v>196</v>
      </c>
      <c r="B102" s="114">
        <v>8.9345059399999993</v>
      </c>
      <c r="C102" s="114">
        <v>10.645048150000001</v>
      </c>
      <c r="D102" s="114">
        <v>15.44255478</v>
      </c>
      <c r="E102" s="114">
        <v>6.0362740399999995</v>
      </c>
      <c r="F102" s="114">
        <v>2.9293847499999996</v>
      </c>
      <c r="G102" s="115"/>
      <c r="H102" s="116"/>
    </row>
    <row r="103" spans="1:8" s="117" customFormat="1" ht="13.8" x14ac:dyDescent="0.3">
      <c r="A103" s="114" t="s">
        <v>104</v>
      </c>
      <c r="B103" s="114">
        <v>8.335396949999998</v>
      </c>
      <c r="C103" s="114">
        <v>14.465372879999991</v>
      </c>
      <c r="D103" s="114">
        <v>11.311826189999993</v>
      </c>
      <c r="E103" s="114">
        <v>2.6103288800000004</v>
      </c>
      <c r="F103" s="114">
        <v>2.6924578099999996</v>
      </c>
      <c r="G103" s="115"/>
      <c r="H103" s="116"/>
    </row>
    <row r="104" spans="1:8" s="117" customFormat="1" ht="13.8" x14ac:dyDescent="0.3">
      <c r="A104" s="114" t="s">
        <v>412</v>
      </c>
      <c r="B104" s="114">
        <v>0</v>
      </c>
      <c r="C104" s="114">
        <v>26.034989750000001</v>
      </c>
      <c r="D104" s="114">
        <v>26.911594129999997</v>
      </c>
      <c r="E104" s="114">
        <v>1.5898806599999997</v>
      </c>
      <c r="F104" s="114">
        <v>2.6160446400000001</v>
      </c>
      <c r="G104" s="115"/>
      <c r="H104" s="116"/>
    </row>
    <row r="105" spans="1:8" s="117" customFormat="1" ht="13.8" x14ac:dyDescent="0.3">
      <c r="A105" s="114" t="s">
        <v>108</v>
      </c>
      <c r="B105" s="114">
        <v>7.9688055300000027</v>
      </c>
      <c r="C105" s="114">
        <v>5.4398667900000008</v>
      </c>
      <c r="D105" s="114">
        <v>9.2277677399999991</v>
      </c>
      <c r="E105" s="114">
        <v>3.3474421000000008</v>
      </c>
      <c r="F105" s="114">
        <v>2.5986048899999989</v>
      </c>
      <c r="G105" s="115"/>
      <c r="H105" s="116"/>
    </row>
    <row r="106" spans="1:8" s="117" customFormat="1" ht="13.8" x14ac:dyDescent="0.3">
      <c r="A106" s="114" t="s">
        <v>118</v>
      </c>
      <c r="B106" s="114">
        <v>10.12224269</v>
      </c>
      <c r="C106" s="114">
        <v>7.63815606</v>
      </c>
      <c r="D106" s="114">
        <v>7.113237980000001</v>
      </c>
      <c r="E106" s="114">
        <v>1.3862142399999997</v>
      </c>
      <c r="F106" s="114">
        <v>2.4895451799999999</v>
      </c>
      <c r="G106" s="115"/>
      <c r="H106" s="116"/>
    </row>
    <row r="107" spans="1:8" s="117" customFormat="1" ht="13.8" x14ac:dyDescent="0.3">
      <c r="A107" s="114" t="s">
        <v>105</v>
      </c>
      <c r="B107" s="114">
        <v>2.1583900600000003</v>
      </c>
      <c r="C107" s="114">
        <v>2.6715905399999995</v>
      </c>
      <c r="D107" s="114">
        <v>2.9034590599999999</v>
      </c>
      <c r="E107" s="114">
        <v>1.0271379700000001</v>
      </c>
      <c r="F107" s="114">
        <v>2.3347469999999997</v>
      </c>
      <c r="G107" s="115"/>
      <c r="H107" s="116"/>
    </row>
    <row r="108" spans="1:8" s="117" customFormat="1" ht="13.8" x14ac:dyDescent="0.3">
      <c r="A108" s="114" t="s">
        <v>107</v>
      </c>
      <c r="B108" s="114">
        <v>6.036501379999998</v>
      </c>
      <c r="C108" s="114">
        <v>6.2342736999999975</v>
      </c>
      <c r="D108" s="114">
        <v>10.530191040000005</v>
      </c>
      <c r="E108" s="114">
        <v>2.2297790800000001</v>
      </c>
      <c r="F108" s="114">
        <v>2.1310791600000001</v>
      </c>
      <c r="G108" s="115"/>
      <c r="H108" s="116"/>
    </row>
    <row r="109" spans="1:8" s="117" customFormat="1" ht="13.8" x14ac:dyDescent="0.3">
      <c r="A109" s="114" t="s">
        <v>123</v>
      </c>
      <c r="B109" s="114">
        <v>17.313049469999999</v>
      </c>
      <c r="C109" s="114">
        <v>2.7384337899999998</v>
      </c>
      <c r="D109" s="114">
        <v>10.443558219999998</v>
      </c>
      <c r="E109" s="114">
        <v>2.5049345000000001</v>
      </c>
      <c r="F109" s="114">
        <v>2.1132610199999999</v>
      </c>
      <c r="G109" s="115"/>
      <c r="H109" s="116"/>
    </row>
    <row r="110" spans="1:8" s="117" customFormat="1" ht="13.8" x14ac:dyDescent="0.3">
      <c r="A110" s="114" t="s">
        <v>80</v>
      </c>
      <c r="B110" s="114">
        <v>3.4012473599999997</v>
      </c>
      <c r="C110" s="114">
        <v>3.1778953500000009</v>
      </c>
      <c r="D110" s="114">
        <v>4.2771506300000013</v>
      </c>
      <c r="E110" s="114">
        <v>1.6370498599999999</v>
      </c>
      <c r="F110" s="114">
        <v>2.0737052999999999</v>
      </c>
      <c r="G110" s="115"/>
      <c r="H110" s="116"/>
    </row>
    <row r="111" spans="1:8" s="117" customFormat="1" ht="13.8" x14ac:dyDescent="0.3">
      <c r="A111" s="114" t="s">
        <v>112</v>
      </c>
      <c r="B111" s="114">
        <v>12.55415998</v>
      </c>
      <c r="C111" s="114">
        <v>10.324413339999996</v>
      </c>
      <c r="D111" s="114">
        <v>8.7714740700000053</v>
      </c>
      <c r="E111" s="114">
        <v>3.1507301700000001</v>
      </c>
      <c r="F111" s="114">
        <v>2.0710276800000003</v>
      </c>
      <c r="G111" s="115"/>
      <c r="H111" s="116"/>
    </row>
    <row r="112" spans="1:8" s="117" customFormat="1" ht="13.8" x14ac:dyDescent="0.3">
      <c r="A112" s="114" t="s">
        <v>5</v>
      </c>
      <c r="B112" s="114">
        <v>0.86155511000000007</v>
      </c>
      <c r="C112" s="114">
        <v>3.0203239699999997</v>
      </c>
      <c r="D112" s="114">
        <v>5.7107816399999995</v>
      </c>
      <c r="E112" s="114">
        <v>1.7700636000000001</v>
      </c>
      <c r="F112" s="114">
        <v>1.9955817500000002</v>
      </c>
      <c r="G112" s="115"/>
      <c r="H112" s="116"/>
    </row>
    <row r="113" spans="1:8" s="117" customFormat="1" ht="13.8" x14ac:dyDescent="0.3">
      <c r="A113" s="114" t="s">
        <v>202</v>
      </c>
      <c r="B113" s="114">
        <v>0.95399435999999993</v>
      </c>
      <c r="C113" s="114">
        <v>1.1809682900000003</v>
      </c>
      <c r="D113" s="114">
        <v>3.6022338300000012</v>
      </c>
      <c r="E113" s="114">
        <v>0.87620772000000002</v>
      </c>
      <c r="F113" s="114">
        <v>1.9381408800000006</v>
      </c>
      <c r="G113" s="115"/>
      <c r="H113" s="116"/>
    </row>
    <row r="114" spans="1:8" s="117" customFormat="1" ht="13.8" x14ac:dyDescent="0.3">
      <c r="A114" s="114" t="s">
        <v>204</v>
      </c>
      <c r="B114" s="114">
        <v>3.7846621700000007</v>
      </c>
      <c r="C114" s="114">
        <v>3.5831546699999994</v>
      </c>
      <c r="D114" s="114">
        <v>3.188455250000001</v>
      </c>
      <c r="E114" s="114">
        <v>0.46704456</v>
      </c>
      <c r="F114" s="114">
        <v>1.7535443500000001</v>
      </c>
      <c r="G114" s="115"/>
      <c r="H114" s="116"/>
    </row>
    <row r="115" spans="1:8" s="117" customFormat="1" ht="13.8" x14ac:dyDescent="0.3">
      <c r="A115" s="114" t="s">
        <v>144</v>
      </c>
      <c r="B115" s="114">
        <v>4.8028489400000023</v>
      </c>
      <c r="C115" s="114">
        <v>7.3401513600000001</v>
      </c>
      <c r="D115" s="114">
        <v>21.407130979999998</v>
      </c>
      <c r="E115" s="114">
        <v>2.20804176</v>
      </c>
      <c r="F115" s="114">
        <v>1.5389039299999998</v>
      </c>
      <c r="G115" s="115"/>
      <c r="H115" s="116"/>
    </row>
    <row r="116" spans="1:8" s="117" customFormat="1" ht="13.8" x14ac:dyDescent="0.3">
      <c r="A116" s="114" t="s">
        <v>99</v>
      </c>
      <c r="B116" s="114">
        <v>4.5260046500000026</v>
      </c>
      <c r="C116" s="114">
        <v>3.7532787399999994</v>
      </c>
      <c r="D116" s="114">
        <v>3.8755390900000002</v>
      </c>
      <c r="E116" s="114">
        <v>1.34207399</v>
      </c>
      <c r="F116" s="114">
        <v>1.4940513100000001</v>
      </c>
      <c r="G116" s="115"/>
      <c r="H116" s="116"/>
    </row>
    <row r="117" spans="1:8" s="117" customFormat="1" ht="13.8" x14ac:dyDescent="0.3">
      <c r="A117" s="114" t="s">
        <v>25</v>
      </c>
      <c r="B117" s="114">
        <v>0.29522724</v>
      </c>
      <c r="C117" s="114">
        <v>0.37804095999999998</v>
      </c>
      <c r="D117" s="114">
        <v>5.8883494700000005</v>
      </c>
      <c r="E117" s="114">
        <v>1.8022712799999998</v>
      </c>
      <c r="F117" s="114">
        <v>1.48765309</v>
      </c>
      <c r="G117" s="115"/>
      <c r="H117" s="116"/>
    </row>
    <row r="118" spans="1:8" s="117" customFormat="1" ht="13.8" x14ac:dyDescent="0.3">
      <c r="A118" s="114" t="s">
        <v>95</v>
      </c>
      <c r="B118" s="114">
        <v>2.6661986099999999</v>
      </c>
      <c r="C118" s="114">
        <v>2.4001332200000003</v>
      </c>
      <c r="D118" s="114">
        <v>7.6499775600000017</v>
      </c>
      <c r="E118" s="114">
        <v>5.3572481100000005</v>
      </c>
      <c r="F118" s="114">
        <v>1.4311625499999998</v>
      </c>
      <c r="G118" s="115"/>
      <c r="H118" s="116"/>
    </row>
    <row r="119" spans="1:8" s="117" customFormat="1" ht="13.8" x14ac:dyDescent="0.3">
      <c r="A119" s="114" t="s">
        <v>83</v>
      </c>
      <c r="B119" s="114">
        <v>2.0690991200000006</v>
      </c>
      <c r="C119" s="114">
        <v>2.7882150700000006</v>
      </c>
      <c r="D119" s="114">
        <v>3.9139618599999997</v>
      </c>
      <c r="E119" s="114">
        <v>1.2578426100000002</v>
      </c>
      <c r="F119" s="114">
        <v>1.4263177599999994</v>
      </c>
      <c r="G119" s="115"/>
      <c r="H119" s="116"/>
    </row>
    <row r="120" spans="1:8" s="117" customFormat="1" ht="13.8" x14ac:dyDescent="0.3">
      <c r="A120" s="114" t="s">
        <v>86</v>
      </c>
      <c r="B120" s="114">
        <v>2.3699994200000005</v>
      </c>
      <c r="C120" s="114">
        <v>2.5019216399999991</v>
      </c>
      <c r="D120" s="114">
        <v>3.4875350199999997</v>
      </c>
      <c r="E120" s="114">
        <v>1.3850845799999998</v>
      </c>
      <c r="F120" s="114">
        <v>1.14344084</v>
      </c>
      <c r="G120" s="115"/>
      <c r="H120" s="116"/>
    </row>
    <row r="121" spans="1:8" s="117" customFormat="1" ht="13.8" x14ac:dyDescent="0.3">
      <c r="A121" s="114" t="s">
        <v>50</v>
      </c>
      <c r="B121" s="114">
        <v>1.1034708500000001</v>
      </c>
      <c r="C121" s="114">
        <v>0.97169558999999994</v>
      </c>
      <c r="D121" s="114">
        <v>0.66450509000000013</v>
      </c>
      <c r="E121" s="114">
        <v>9.1402230000000001E-2</v>
      </c>
      <c r="F121" s="114">
        <v>1.0790486699999999</v>
      </c>
      <c r="G121" s="115"/>
      <c r="H121" s="116"/>
    </row>
    <row r="122" spans="1:8" s="117" customFormat="1" ht="13.8" x14ac:dyDescent="0.3">
      <c r="A122" s="114" t="s">
        <v>200</v>
      </c>
      <c r="B122" s="114">
        <v>2.4673873099999999</v>
      </c>
      <c r="C122" s="114">
        <v>4.6872281600000019</v>
      </c>
      <c r="D122" s="114">
        <v>3.4919209800000011</v>
      </c>
      <c r="E122" s="114">
        <v>1.1833867499999997</v>
      </c>
      <c r="F122" s="114">
        <v>1.0305428699999999</v>
      </c>
      <c r="G122" s="115"/>
      <c r="H122" s="116"/>
    </row>
    <row r="123" spans="1:8" s="117" customFormat="1" ht="13.8" x14ac:dyDescent="0.3">
      <c r="A123" s="114" t="s">
        <v>59</v>
      </c>
      <c r="B123" s="114">
        <v>1.8500922799999999</v>
      </c>
      <c r="C123" s="114">
        <v>2.3120209799999998</v>
      </c>
      <c r="D123" s="114">
        <v>3.0914081299999996</v>
      </c>
      <c r="E123" s="114">
        <v>0.75782768999999994</v>
      </c>
      <c r="F123" s="114">
        <v>1.01219996</v>
      </c>
      <c r="G123" s="115"/>
      <c r="H123" s="116"/>
    </row>
    <row r="124" spans="1:8" s="117" customFormat="1" ht="13.8" x14ac:dyDescent="0.3">
      <c r="A124" s="114" t="s">
        <v>413</v>
      </c>
      <c r="B124" s="114">
        <v>0</v>
      </c>
      <c r="C124" s="114">
        <v>2.3041464899999999</v>
      </c>
      <c r="D124" s="114">
        <v>4.6047091399999998</v>
      </c>
      <c r="E124" s="114">
        <v>1.8329290800000002</v>
      </c>
      <c r="F124" s="114">
        <v>0.92879173000000004</v>
      </c>
      <c r="G124" s="115"/>
      <c r="H124" s="116"/>
    </row>
    <row r="125" spans="1:8" s="117" customFormat="1" ht="13.8" x14ac:dyDescent="0.3">
      <c r="A125" s="114" t="s">
        <v>207</v>
      </c>
      <c r="B125" s="114">
        <v>2.0157336900000007</v>
      </c>
      <c r="C125" s="114">
        <v>2.2448357600000008</v>
      </c>
      <c r="D125" s="114">
        <v>2.0711776999999998</v>
      </c>
      <c r="E125" s="114">
        <v>0.67485948000000018</v>
      </c>
      <c r="F125" s="114">
        <v>0.92841764999999998</v>
      </c>
      <c r="G125" s="115"/>
      <c r="H125" s="116"/>
    </row>
    <row r="126" spans="1:8" s="117" customFormat="1" ht="13.8" x14ac:dyDescent="0.3">
      <c r="A126" s="114" t="s">
        <v>91</v>
      </c>
      <c r="B126" s="114">
        <v>4.7238661099999995</v>
      </c>
      <c r="C126" s="114">
        <v>3.8090866800000005</v>
      </c>
      <c r="D126" s="114">
        <v>0.92124615999999993</v>
      </c>
      <c r="E126" s="114">
        <v>0.149533</v>
      </c>
      <c r="F126" s="114">
        <v>0.92449170999999997</v>
      </c>
      <c r="G126" s="115"/>
      <c r="H126" s="116"/>
    </row>
    <row r="127" spans="1:8" s="117" customFormat="1" ht="13.8" x14ac:dyDescent="0.3">
      <c r="A127" s="114" t="s">
        <v>210</v>
      </c>
      <c r="B127" s="114">
        <v>1.6941751199999997</v>
      </c>
      <c r="C127" s="114">
        <v>0.86927979000000011</v>
      </c>
      <c r="D127" s="114">
        <v>4.4930984800000004</v>
      </c>
      <c r="E127" s="114">
        <v>1.3151235500000003</v>
      </c>
      <c r="F127" s="114">
        <v>0.90415082000000002</v>
      </c>
      <c r="G127" s="115"/>
      <c r="H127" s="116"/>
    </row>
    <row r="128" spans="1:8" s="117" customFormat="1" ht="13.8" x14ac:dyDescent="0.3">
      <c r="A128" s="114" t="s">
        <v>54</v>
      </c>
      <c r="B128" s="114">
        <v>0.14545018999999998</v>
      </c>
      <c r="C128" s="114">
        <v>0.64590910000000001</v>
      </c>
      <c r="D128" s="114">
        <v>1.4820311199999998</v>
      </c>
      <c r="E128" s="114">
        <v>0.47216907000000002</v>
      </c>
      <c r="F128" s="114">
        <v>0.89311514999999986</v>
      </c>
      <c r="G128" s="115"/>
      <c r="H128" s="116"/>
    </row>
    <row r="129" spans="1:8" s="117" customFormat="1" ht="13.8" x14ac:dyDescent="0.3">
      <c r="A129" s="114" t="s">
        <v>66</v>
      </c>
      <c r="B129" s="114">
        <v>2.8826072899999993</v>
      </c>
      <c r="C129" s="114">
        <v>2.4124037</v>
      </c>
      <c r="D129" s="114">
        <v>3.3399919899999988</v>
      </c>
      <c r="E129" s="114">
        <v>0.73549639999999994</v>
      </c>
      <c r="F129" s="114">
        <v>0.88145073000000018</v>
      </c>
      <c r="G129" s="115"/>
      <c r="H129" s="116"/>
    </row>
    <row r="130" spans="1:8" s="117" customFormat="1" ht="13.8" x14ac:dyDescent="0.3">
      <c r="A130" s="114" t="s">
        <v>78</v>
      </c>
      <c r="B130" s="114">
        <v>1.89114977</v>
      </c>
      <c r="C130" s="114">
        <v>3.7821986699999988</v>
      </c>
      <c r="D130" s="114">
        <v>2.5587707099999992</v>
      </c>
      <c r="E130" s="114">
        <v>0.85718442000000017</v>
      </c>
      <c r="F130" s="114">
        <v>0.74163813000000012</v>
      </c>
      <c r="G130" s="115"/>
      <c r="H130" s="116"/>
    </row>
    <row r="131" spans="1:8" s="117" customFormat="1" ht="13.8" x14ac:dyDescent="0.3">
      <c r="A131" s="114" t="s">
        <v>408</v>
      </c>
      <c r="B131" s="114">
        <v>0</v>
      </c>
      <c r="C131" s="114">
        <v>0</v>
      </c>
      <c r="D131" s="114">
        <v>3.7725390000000004E-2</v>
      </c>
      <c r="E131" s="114">
        <v>0</v>
      </c>
      <c r="F131" s="114">
        <v>0.66072084999999992</v>
      </c>
      <c r="G131" s="115"/>
      <c r="H131" s="116"/>
    </row>
    <row r="132" spans="1:8" s="117" customFormat="1" ht="13.8" x14ac:dyDescent="0.3">
      <c r="A132" s="114" t="s">
        <v>89</v>
      </c>
      <c r="B132" s="114">
        <v>0.93333979000000011</v>
      </c>
      <c r="C132" s="114">
        <v>0.66637388000000009</v>
      </c>
      <c r="D132" s="114">
        <v>1.53049032</v>
      </c>
      <c r="E132" s="114">
        <v>0.79010351000000012</v>
      </c>
      <c r="F132" s="114">
        <v>0.62738890999999997</v>
      </c>
      <c r="G132" s="115"/>
      <c r="H132" s="116"/>
    </row>
    <row r="133" spans="1:8" s="117" customFormat="1" ht="13.8" x14ac:dyDescent="0.3">
      <c r="A133" s="114" t="s">
        <v>271</v>
      </c>
      <c r="B133" s="114">
        <v>4.2822579999999985E-2</v>
      </c>
      <c r="C133" s="114">
        <v>1.3309562299999993</v>
      </c>
      <c r="D133" s="114">
        <v>1.6409571599999999</v>
      </c>
      <c r="E133" s="114">
        <v>0.47198735000000003</v>
      </c>
      <c r="F133" s="114">
        <v>0.61339912000000008</v>
      </c>
      <c r="G133" s="115"/>
      <c r="H133" s="116"/>
    </row>
    <row r="134" spans="1:8" s="117" customFormat="1" ht="13.8" x14ac:dyDescent="0.3">
      <c r="A134" s="114" t="s">
        <v>100</v>
      </c>
      <c r="B134" s="114">
        <v>0.37845557000000002</v>
      </c>
      <c r="C134" s="114">
        <v>0.50256466000000011</v>
      </c>
      <c r="D134" s="114">
        <v>1.56314766</v>
      </c>
      <c r="E134" s="114">
        <v>0.42809830000000004</v>
      </c>
      <c r="F134" s="114">
        <v>0.58333814000000006</v>
      </c>
      <c r="G134" s="115"/>
      <c r="H134" s="116"/>
    </row>
    <row r="135" spans="1:8" s="117" customFormat="1" ht="13.8" x14ac:dyDescent="0.3">
      <c r="A135" s="114" t="s">
        <v>82</v>
      </c>
      <c r="B135" s="114">
        <v>2.4176085700000005</v>
      </c>
      <c r="C135" s="114">
        <v>1.7007924600000002</v>
      </c>
      <c r="D135" s="114">
        <v>1.8565433</v>
      </c>
      <c r="E135" s="114">
        <v>0.74328145000000001</v>
      </c>
      <c r="F135" s="114">
        <v>0.55753378999999992</v>
      </c>
      <c r="G135" s="115"/>
      <c r="H135" s="116"/>
    </row>
    <row r="136" spans="1:8" s="117" customFormat="1" ht="13.8" x14ac:dyDescent="0.3">
      <c r="A136" s="114" t="s">
        <v>208</v>
      </c>
      <c r="B136" s="114">
        <v>1.2541174200000007</v>
      </c>
      <c r="C136" s="114">
        <v>1.0853480199999996</v>
      </c>
      <c r="D136" s="114">
        <v>0.91284173999999985</v>
      </c>
      <c r="E136" s="114">
        <v>0.28810832999999997</v>
      </c>
      <c r="F136" s="114">
        <v>0.55693522999999978</v>
      </c>
      <c r="G136" s="115"/>
      <c r="H136" s="116"/>
    </row>
    <row r="137" spans="1:8" s="117" customFormat="1" ht="13.8" x14ac:dyDescent="0.3">
      <c r="A137" s="114" t="s">
        <v>77</v>
      </c>
      <c r="B137" s="114">
        <v>1.3908696000000009</v>
      </c>
      <c r="C137" s="114">
        <v>1.7654236999999999</v>
      </c>
      <c r="D137" s="114">
        <v>1.2807873100000005</v>
      </c>
      <c r="E137" s="114">
        <v>0.34810923999999999</v>
      </c>
      <c r="F137" s="114">
        <v>0.55002025999999993</v>
      </c>
      <c r="G137" s="115"/>
      <c r="H137" s="116"/>
    </row>
    <row r="138" spans="1:8" s="117" customFormat="1" ht="13.8" x14ac:dyDescent="0.3">
      <c r="A138" s="114" t="s">
        <v>72</v>
      </c>
      <c r="B138" s="114">
        <v>0.89056717000000007</v>
      </c>
      <c r="C138" s="114">
        <v>1.2297509899999997</v>
      </c>
      <c r="D138" s="114">
        <v>1.7376089200000004</v>
      </c>
      <c r="E138" s="114">
        <v>0.62184986000000009</v>
      </c>
      <c r="F138" s="114">
        <v>0.53093825000000006</v>
      </c>
      <c r="G138" s="115"/>
      <c r="H138" s="116"/>
    </row>
    <row r="139" spans="1:8" s="117" customFormat="1" ht="13.8" x14ac:dyDescent="0.3">
      <c r="A139" s="114" t="s">
        <v>42</v>
      </c>
      <c r="B139" s="114">
        <v>0.67970313999999998</v>
      </c>
      <c r="C139" s="114">
        <v>3.0454403999999995</v>
      </c>
      <c r="D139" s="114">
        <v>2.4797578100000002</v>
      </c>
      <c r="E139" s="114">
        <v>0.97672409000000004</v>
      </c>
      <c r="F139" s="114">
        <v>0.51867912999999999</v>
      </c>
      <c r="G139" s="115"/>
      <c r="H139" s="116"/>
    </row>
    <row r="140" spans="1:8" s="117" customFormat="1" ht="13.8" x14ac:dyDescent="0.3">
      <c r="A140" s="114" t="s">
        <v>47</v>
      </c>
      <c r="B140" s="114">
        <v>3.9708377099999992</v>
      </c>
      <c r="C140" s="114">
        <v>0.21125738999999999</v>
      </c>
      <c r="D140" s="114">
        <v>0.35582065000000002</v>
      </c>
      <c r="E140" s="114">
        <v>1.2852489999999999E-2</v>
      </c>
      <c r="F140" s="114">
        <v>0.51095792000000018</v>
      </c>
      <c r="G140" s="115"/>
      <c r="H140" s="116"/>
    </row>
    <row r="141" spans="1:8" s="117" customFormat="1" ht="13.8" x14ac:dyDescent="0.3">
      <c r="A141" s="114" t="s">
        <v>75</v>
      </c>
      <c r="B141" s="114">
        <v>1.49383672</v>
      </c>
      <c r="C141" s="114">
        <v>1.11731</v>
      </c>
      <c r="D141" s="114">
        <v>7.0675372800000016</v>
      </c>
      <c r="E141" s="114">
        <v>0.50906826000000005</v>
      </c>
      <c r="F141" s="114">
        <v>0.50236179000000003</v>
      </c>
      <c r="G141" s="115"/>
      <c r="H141" s="116"/>
    </row>
    <row r="142" spans="1:8" s="117" customFormat="1" ht="13.8" x14ac:dyDescent="0.3">
      <c r="A142" s="114" t="s">
        <v>90</v>
      </c>
      <c r="B142" s="114">
        <v>1.9979977199999999</v>
      </c>
      <c r="C142" s="114">
        <v>1.1756485399999992</v>
      </c>
      <c r="D142" s="114">
        <v>3.1989765999999995</v>
      </c>
      <c r="E142" s="114">
        <v>0.93537296999999997</v>
      </c>
      <c r="F142" s="114">
        <v>0.48765098000000001</v>
      </c>
      <c r="G142" s="115"/>
      <c r="H142" s="116"/>
    </row>
    <row r="143" spans="1:8" s="117" customFormat="1" ht="13.8" x14ac:dyDescent="0.3">
      <c r="A143" s="114" t="s">
        <v>17</v>
      </c>
      <c r="B143" s="114">
        <v>0.43483102000000007</v>
      </c>
      <c r="C143" s="114">
        <v>0.97439910000000007</v>
      </c>
      <c r="D143" s="114">
        <v>1.6784614600000001</v>
      </c>
      <c r="E143" s="114">
        <v>0.45536260999999995</v>
      </c>
      <c r="F143" s="114">
        <v>0.46092005000000008</v>
      </c>
      <c r="G143" s="115"/>
      <c r="H143" s="116"/>
    </row>
    <row r="144" spans="1:8" s="117" customFormat="1" ht="13.8" x14ac:dyDescent="0.3">
      <c r="A144" s="114" t="s">
        <v>43</v>
      </c>
      <c r="B144" s="114">
        <v>0.23211247000000002</v>
      </c>
      <c r="C144" s="114">
        <v>6.8145350000000007E-2</v>
      </c>
      <c r="D144" s="114">
        <v>0.65877258999999999</v>
      </c>
      <c r="E144" s="114">
        <v>9.5600000000000008E-3</v>
      </c>
      <c r="F144" s="114">
        <v>0.42310481999999994</v>
      </c>
      <c r="G144" s="115"/>
      <c r="H144" s="116"/>
    </row>
    <row r="145" spans="1:8" s="117" customFormat="1" ht="13.8" x14ac:dyDescent="0.3">
      <c r="A145" s="114" t="s">
        <v>1</v>
      </c>
      <c r="B145" s="114">
        <v>7.1207600000000003E-3</v>
      </c>
      <c r="C145" s="114">
        <v>6.6162020000000002E-2</v>
      </c>
      <c r="D145" s="114">
        <v>1.27180545</v>
      </c>
      <c r="E145" s="114">
        <v>0</v>
      </c>
      <c r="F145" s="114">
        <v>0.38329098999999994</v>
      </c>
      <c r="G145" s="115"/>
      <c r="H145" s="116"/>
    </row>
    <row r="146" spans="1:8" s="117" customFormat="1" ht="13.8" x14ac:dyDescent="0.3">
      <c r="A146" s="114" t="s">
        <v>68</v>
      </c>
      <c r="B146" s="114">
        <v>3.2285312899999998</v>
      </c>
      <c r="C146" s="114">
        <v>1.7269614599999998</v>
      </c>
      <c r="D146" s="114">
        <v>1.8907205500000002</v>
      </c>
      <c r="E146" s="114">
        <v>0.23912419999999995</v>
      </c>
      <c r="F146" s="114">
        <v>0.37717064999999994</v>
      </c>
      <c r="G146" s="115"/>
      <c r="H146" s="116"/>
    </row>
    <row r="147" spans="1:8" s="117" customFormat="1" ht="13.8" x14ac:dyDescent="0.3">
      <c r="A147" s="114" t="s">
        <v>70</v>
      </c>
      <c r="B147" s="114">
        <v>1.6402489400000007</v>
      </c>
      <c r="C147" s="114">
        <v>2.5468585600000004</v>
      </c>
      <c r="D147" s="114">
        <v>2.6006685100000015</v>
      </c>
      <c r="E147" s="114">
        <v>0.71697228000000002</v>
      </c>
      <c r="F147" s="114">
        <v>0.36992544999999982</v>
      </c>
      <c r="G147" s="115"/>
      <c r="H147" s="116"/>
    </row>
    <row r="148" spans="1:8" s="117" customFormat="1" ht="13.8" x14ac:dyDescent="0.3">
      <c r="A148" s="114" t="s">
        <v>215</v>
      </c>
      <c r="B148" s="114">
        <v>0.21679201000000001</v>
      </c>
      <c r="C148" s="114">
        <v>0.26128064000000001</v>
      </c>
      <c r="D148" s="114">
        <v>0.97689640999999994</v>
      </c>
      <c r="E148" s="114">
        <v>0.18008744000000002</v>
      </c>
      <c r="F148" s="114">
        <v>0.36877467999999997</v>
      </c>
      <c r="G148" s="115"/>
      <c r="H148" s="116"/>
    </row>
    <row r="149" spans="1:8" s="117" customFormat="1" ht="13.8" x14ac:dyDescent="0.3">
      <c r="A149" s="114" t="s">
        <v>64</v>
      </c>
      <c r="B149" s="114">
        <v>0.34766416000000006</v>
      </c>
      <c r="C149" s="114">
        <v>0.48923112999999996</v>
      </c>
      <c r="D149" s="114">
        <v>0.60998370999999996</v>
      </c>
      <c r="E149" s="114">
        <v>0.28217316000000003</v>
      </c>
      <c r="F149" s="114">
        <v>0.36757110999999998</v>
      </c>
      <c r="G149" s="115"/>
      <c r="H149" s="116"/>
    </row>
    <row r="150" spans="1:8" s="117" customFormat="1" ht="13.8" x14ac:dyDescent="0.3">
      <c r="A150" s="114" t="s">
        <v>35</v>
      </c>
      <c r="B150" s="114">
        <v>0.5596464000000001</v>
      </c>
      <c r="C150" s="114">
        <v>0.79771167999999981</v>
      </c>
      <c r="D150" s="114">
        <v>1.2455989200000002</v>
      </c>
      <c r="E150" s="114">
        <v>0.30576091</v>
      </c>
      <c r="F150" s="114">
        <v>0.36287921000000001</v>
      </c>
      <c r="G150" s="115"/>
      <c r="H150" s="116"/>
    </row>
    <row r="151" spans="1:8" s="117" customFormat="1" ht="13.8" x14ac:dyDescent="0.3">
      <c r="A151" s="114" t="s">
        <v>65</v>
      </c>
      <c r="B151" s="114">
        <v>2.0113349600000001</v>
      </c>
      <c r="C151" s="114">
        <v>2.2113888400000001</v>
      </c>
      <c r="D151" s="114">
        <v>1.36305148</v>
      </c>
      <c r="E151" s="114">
        <v>0.28338352000000006</v>
      </c>
      <c r="F151" s="114">
        <v>0.34813246000000003</v>
      </c>
      <c r="G151" s="115"/>
      <c r="H151" s="116"/>
    </row>
    <row r="152" spans="1:8" s="117" customFormat="1" ht="13.8" x14ac:dyDescent="0.3">
      <c r="A152" s="114" t="s">
        <v>201</v>
      </c>
      <c r="B152" s="114">
        <v>0.30799700000000002</v>
      </c>
      <c r="C152" s="114">
        <v>0.31405700000000003</v>
      </c>
      <c r="D152" s="114">
        <v>0.33040496000000003</v>
      </c>
      <c r="E152" s="114">
        <v>0</v>
      </c>
      <c r="F152" s="114">
        <v>0.34095700000000001</v>
      </c>
      <c r="G152" s="115"/>
      <c r="H152" s="116"/>
    </row>
    <row r="153" spans="1:8" s="117" customFormat="1" ht="13.8" x14ac:dyDescent="0.3">
      <c r="A153" s="114" t="s">
        <v>206</v>
      </c>
      <c r="B153" s="114">
        <v>0.58120442999999988</v>
      </c>
      <c r="C153" s="114">
        <v>0.21052401000000001</v>
      </c>
      <c r="D153" s="114">
        <v>1.2209755</v>
      </c>
      <c r="E153" s="114">
        <v>5.6171279999999997E-2</v>
      </c>
      <c r="F153" s="114">
        <v>0.33634800000000004</v>
      </c>
      <c r="G153" s="115"/>
      <c r="H153" s="116"/>
    </row>
    <row r="154" spans="1:8" s="117" customFormat="1" ht="13.8" x14ac:dyDescent="0.3">
      <c r="A154" s="114" t="s">
        <v>92</v>
      </c>
      <c r="B154" s="114">
        <v>1.9226641100000006</v>
      </c>
      <c r="C154" s="114">
        <v>0.98814300999999971</v>
      </c>
      <c r="D154" s="114">
        <v>1.5751060100000003</v>
      </c>
      <c r="E154" s="114">
        <v>0.87954701999999996</v>
      </c>
      <c r="F154" s="114">
        <v>0.32124997</v>
      </c>
      <c r="G154" s="115"/>
      <c r="H154" s="116"/>
    </row>
    <row r="155" spans="1:8" s="117" customFormat="1" ht="13.8" x14ac:dyDescent="0.3">
      <c r="A155" s="114" t="s">
        <v>71</v>
      </c>
      <c r="B155" s="114">
        <v>1.0342424299999999</v>
      </c>
      <c r="C155" s="114">
        <v>0.55677036999999996</v>
      </c>
      <c r="D155" s="114">
        <v>0.87957413000000018</v>
      </c>
      <c r="E155" s="114">
        <v>0.17221470000000003</v>
      </c>
      <c r="F155" s="114">
        <v>0.31558158999999997</v>
      </c>
      <c r="G155" s="115"/>
      <c r="H155" s="116"/>
    </row>
    <row r="156" spans="1:8" s="117" customFormat="1" ht="13.8" x14ac:dyDescent="0.3">
      <c r="A156" s="114" t="s">
        <v>97</v>
      </c>
      <c r="B156" s="114">
        <v>1.2522618700000001</v>
      </c>
      <c r="C156" s="114">
        <v>0.61444683999999994</v>
      </c>
      <c r="D156" s="114">
        <v>1.6903277400000001</v>
      </c>
      <c r="E156" s="114">
        <v>0.47848909999999995</v>
      </c>
      <c r="F156" s="114">
        <v>0.29063098999999998</v>
      </c>
      <c r="G156" s="115"/>
      <c r="H156" s="116"/>
    </row>
    <row r="157" spans="1:8" s="117" customFormat="1" ht="13.8" x14ac:dyDescent="0.3">
      <c r="A157" s="114" t="s">
        <v>211</v>
      </c>
      <c r="B157" s="114">
        <v>0</v>
      </c>
      <c r="C157" s="114">
        <v>0.30985180000000001</v>
      </c>
      <c r="D157" s="114">
        <v>0.34190606000000001</v>
      </c>
      <c r="E157" s="114">
        <v>0</v>
      </c>
      <c r="F157" s="114">
        <v>0.2649368700000001</v>
      </c>
      <c r="G157" s="115"/>
      <c r="H157" s="116"/>
    </row>
    <row r="158" spans="1:8" s="117" customFormat="1" ht="13.8" x14ac:dyDescent="0.3">
      <c r="A158" s="114" t="s">
        <v>117</v>
      </c>
      <c r="B158" s="114">
        <v>2.60585515</v>
      </c>
      <c r="C158" s="114">
        <v>1.4660355799999996</v>
      </c>
      <c r="D158" s="114">
        <v>1.0870087900000001</v>
      </c>
      <c r="E158" s="114">
        <v>0.31868013000000001</v>
      </c>
      <c r="F158" s="114">
        <v>0.22590364000000002</v>
      </c>
      <c r="G158" s="115"/>
      <c r="H158" s="116"/>
    </row>
    <row r="159" spans="1:8" s="117" customFormat="1" ht="13.8" x14ac:dyDescent="0.3">
      <c r="A159" s="114" t="s">
        <v>223</v>
      </c>
      <c r="B159" s="114">
        <v>0.35257380000000005</v>
      </c>
      <c r="C159" s="114">
        <v>0.98946868999999993</v>
      </c>
      <c r="D159" s="114">
        <v>0.59712371999999991</v>
      </c>
      <c r="E159" s="114">
        <v>0.22913874999999997</v>
      </c>
      <c r="F159" s="114">
        <v>0.22301357999999999</v>
      </c>
      <c r="G159" s="115"/>
      <c r="H159" s="116"/>
    </row>
    <row r="160" spans="1:8" s="117" customFormat="1" ht="13.8" x14ac:dyDescent="0.3">
      <c r="A160" s="114" t="s">
        <v>26</v>
      </c>
      <c r="B160" s="114">
        <v>0.29438046999999995</v>
      </c>
      <c r="C160" s="114">
        <v>0.39837410000000006</v>
      </c>
      <c r="D160" s="114">
        <v>0.29328644000000004</v>
      </c>
      <c r="E160" s="114">
        <v>0</v>
      </c>
      <c r="F160" s="114">
        <v>0.222858</v>
      </c>
      <c r="G160" s="115"/>
      <c r="H160" s="116"/>
    </row>
    <row r="161" spans="1:8" s="117" customFormat="1" ht="13.8" x14ac:dyDescent="0.3">
      <c r="A161" s="114" t="s">
        <v>85</v>
      </c>
      <c r="B161" s="114">
        <v>0.65574431</v>
      </c>
      <c r="C161" s="114">
        <v>0.74242542999999994</v>
      </c>
      <c r="D161" s="114">
        <v>0.7620443899999999</v>
      </c>
      <c r="E161" s="114">
        <v>0.17430203</v>
      </c>
      <c r="F161" s="114">
        <v>0.2170955</v>
      </c>
      <c r="G161" s="115"/>
      <c r="H161" s="116"/>
    </row>
    <row r="162" spans="1:8" s="117" customFormat="1" ht="13.8" x14ac:dyDescent="0.3">
      <c r="A162" s="114" t="s">
        <v>73</v>
      </c>
      <c r="B162" s="114">
        <v>0.72211308999999979</v>
      </c>
      <c r="C162" s="114">
        <v>0.86024239999999996</v>
      </c>
      <c r="D162" s="114">
        <v>0.56972244000000005</v>
      </c>
      <c r="E162" s="114">
        <v>0.11417752</v>
      </c>
      <c r="F162" s="114">
        <v>0.20944530999999994</v>
      </c>
      <c r="G162" s="115"/>
      <c r="H162" s="116"/>
    </row>
    <row r="163" spans="1:8" s="117" customFormat="1" ht="13.8" x14ac:dyDescent="0.3">
      <c r="A163" s="114" t="s">
        <v>84</v>
      </c>
      <c r="B163" s="114">
        <v>1.4708009099999999</v>
      </c>
      <c r="C163" s="114">
        <v>0.51824468000000001</v>
      </c>
      <c r="D163" s="114">
        <v>10.951062500000004</v>
      </c>
      <c r="E163" s="114">
        <v>0.1685101</v>
      </c>
      <c r="F163" s="114">
        <v>0.20515032</v>
      </c>
      <c r="G163" s="115"/>
      <c r="H163" s="116"/>
    </row>
    <row r="164" spans="1:8" s="117" customFormat="1" ht="13.8" x14ac:dyDescent="0.3">
      <c r="A164" s="114" t="s">
        <v>53</v>
      </c>
      <c r="B164" s="114">
        <v>5.6100000000000004E-2</v>
      </c>
      <c r="C164" s="114">
        <v>6.8901630000000005E-2</v>
      </c>
      <c r="D164" s="114">
        <v>4.899350999999999E-2</v>
      </c>
      <c r="E164" s="114">
        <v>0</v>
      </c>
      <c r="F164" s="114">
        <v>0.195794</v>
      </c>
      <c r="G164" s="115"/>
      <c r="H164" s="116"/>
    </row>
    <row r="165" spans="1:8" s="117" customFormat="1" ht="13.8" x14ac:dyDescent="0.3">
      <c r="A165" s="114" t="s">
        <v>113</v>
      </c>
      <c r="B165" s="114">
        <v>5.989963669999999</v>
      </c>
      <c r="C165" s="114">
        <v>1.6026494</v>
      </c>
      <c r="D165" s="114">
        <v>0.89017646000000017</v>
      </c>
      <c r="E165" s="114">
        <v>0.15467719999999999</v>
      </c>
      <c r="F165" s="114">
        <v>0.1894979</v>
      </c>
      <c r="G165" s="115"/>
      <c r="H165" s="116"/>
    </row>
    <row r="166" spans="1:8" s="117" customFormat="1" ht="13.8" x14ac:dyDescent="0.3">
      <c r="A166" s="114" t="s">
        <v>87</v>
      </c>
      <c r="B166" s="114">
        <v>1.25085588</v>
      </c>
      <c r="C166" s="114">
        <v>1.3953817500000005</v>
      </c>
      <c r="D166" s="114">
        <v>1.57730722</v>
      </c>
      <c r="E166" s="114">
        <v>0.25019430999999998</v>
      </c>
      <c r="F166" s="114">
        <v>0.18784154</v>
      </c>
      <c r="G166" s="115"/>
      <c r="H166" s="116"/>
    </row>
    <row r="167" spans="1:8" s="117" customFormat="1" ht="13.8" x14ac:dyDescent="0.3">
      <c r="A167" s="114" t="s">
        <v>45</v>
      </c>
      <c r="B167" s="114">
        <v>0.34567769999999998</v>
      </c>
      <c r="C167" s="114">
        <v>5.6460240000000009E-2</v>
      </c>
      <c r="D167" s="114">
        <v>5.9048699999999996E-2</v>
      </c>
      <c r="E167" s="114">
        <v>1.48416E-2</v>
      </c>
      <c r="F167" s="114">
        <v>0.18656730999999999</v>
      </c>
      <c r="G167" s="115"/>
      <c r="H167" s="116"/>
    </row>
    <row r="168" spans="1:8" s="117" customFormat="1" ht="13.8" x14ac:dyDescent="0.3">
      <c r="A168" s="114" t="s">
        <v>52</v>
      </c>
      <c r="B168" s="114">
        <v>0.11976017</v>
      </c>
      <c r="C168" s="114">
        <v>0.25529732999999999</v>
      </c>
      <c r="D168" s="114">
        <v>0.43370751000000002</v>
      </c>
      <c r="E168" s="114">
        <v>0.10865694000000001</v>
      </c>
      <c r="F168" s="114">
        <v>0.16230623</v>
      </c>
      <c r="G168" s="115"/>
      <c r="H168" s="116"/>
    </row>
    <row r="169" spans="1:8" s="117" customFormat="1" ht="13.8" x14ac:dyDescent="0.3">
      <c r="A169" s="114" t="s">
        <v>63</v>
      </c>
      <c r="B169" s="114">
        <v>0.74340777000000002</v>
      </c>
      <c r="C169" s="114">
        <v>0.18793897000000001</v>
      </c>
      <c r="D169" s="114">
        <v>0.26227492999999996</v>
      </c>
      <c r="E169" s="114">
        <v>3.5824250000000002E-2</v>
      </c>
      <c r="F169" s="114">
        <v>0.15829657000000003</v>
      </c>
      <c r="G169" s="115"/>
      <c r="H169" s="116"/>
    </row>
    <row r="170" spans="1:8" s="117" customFormat="1" ht="13.8" x14ac:dyDescent="0.3">
      <c r="A170" s="114" t="s">
        <v>67</v>
      </c>
      <c r="B170" s="114">
        <v>2.3194493800000004</v>
      </c>
      <c r="C170" s="114">
        <v>1.453015810000001</v>
      </c>
      <c r="D170" s="114">
        <v>0.97009890999999993</v>
      </c>
      <c r="E170" s="114">
        <v>0.18561370999999999</v>
      </c>
      <c r="F170" s="114">
        <v>0.15728608000000002</v>
      </c>
      <c r="G170" s="115"/>
      <c r="H170" s="116"/>
    </row>
    <row r="171" spans="1:8" s="117" customFormat="1" ht="13.8" x14ac:dyDescent="0.3">
      <c r="A171" s="114" t="s">
        <v>38</v>
      </c>
      <c r="B171" s="114">
        <v>0.41938500000000001</v>
      </c>
      <c r="C171" s="114">
        <v>0.31798189000000004</v>
      </c>
      <c r="D171" s="114">
        <v>0.28427674000000003</v>
      </c>
      <c r="E171" s="114">
        <v>0.11456480000000001</v>
      </c>
      <c r="F171" s="114">
        <v>0.14265311000000003</v>
      </c>
      <c r="G171" s="115"/>
      <c r="H171" s="116"/>
    </row>
    <row r="172" spans="1:8" s="117" customFormat="1" ht="13.8" x14ac:dyDescent="0.3">
      <c r="A172" s="114" t="s">
        <v>58</v>
      </c>
      <c r="B172" s="114">
        <v>0.68715194999999996</v>
      </c>
      <c r="C172" s="114">
        <v>0.50066062</v>
      </c>
      <c r="D172" s="114">
        <v>0.6690551400000001</v>
      </c>
      <c r="E172" s="114">
        <v>0.24307181</v>
      </c>
      <c r="F172" s="114">
        <v>0.13523846</v>
      </c>
      <c r="G172" s="115"/>
      <c r="H172" s="116"/>
    </row>
    <row r="173" spans="1:8" s="117" customFormat="1" ht="13.8" x14ac:dyDescent="0.3">
      <c r="A173" s="114" t="s">
        <v>20</v>
      </c>
      <c r="B173" s="114">
        <v>0.76039252999999996</v>
      </c>
      <c r="C173" s="114">
        <v>0.48752266000000005</v>
      </c>
      <c r="D173" s="114">
        <v>0.56852256000000012</v>
      </c>
      <c r="E173" s="114">
        <v>0.56362255999999999</v>
      </c>
      <c r="F173" s="114">
        <v>0.12859851</v>
      </c>
      <c r="G173" s="115"/>
      <c r="H173" s="116"/>
    </row>
    <row r="174" spans="1:8" s="117" customFormat="1" ht="13.8" x14ac:dyDescent="0.3">
      <c r="A174" s="114" t="s">
        <v>16</v>
      </c>
      <c r="B174" s="114">
        <v>0</v>
      </c>
      <c r="C174" s="114">
        <v>0.10856214</v>
      </c>
      <c r="D174" s="114">
        <v>9.8526199999999977E-3</v>
      </c>
      <c r="E174" s="114">
        <v>9.8526199999999977E-3</v>
      </c>
      <c r="F174" s="114">
        <v>0.11334231</v>
      </c>
      <c r="G174" s="115"/>
      <c r="H174" s="116"/>
    </row>
    <row r="175" spans="1:8" s="117" customFormat="1" ht="13.8" x14ac:dyDescent="0.3">
      <c r="A175" s="114" t="s">
        <v>205</v>
      </c>
      <c r="B175" s="114">
        <v>0.64060698000000016</v>
      </c>
      <c r="C175" s="114">
        <v>1.48619602</v>
      </c>
      <c r="D175" s="114">
        <v>0.26739861999999998</v>
      </c>
      <c r="E175" s="114">
        <v>0.24289861999999998</v>
      </c>
      <c r="F175" s="114">
        <v>0.1055985</v>
      </c>
      <c r="G175" s="115"/>
      <c r="H175" s="116"/>
    </row>
    <row r="176" spans="1:8" s="117" customFormat="1" ht="13.8" x14ac:dyDescent="0.3">
      <c r="A176" s="114" t="s">
        <v>81</v>
      </c>
      <c r="B176" s="114">
        <v>0.25713999999999998</v>
      </c>
      <c r="C176" s="114">
        <v>0.29299259999999999</v>
      </c>
      <c r="D176" s="114">
        <v>0.10537096999999999</v>
      </c>
      <c r="E176" s="114">
        <v>0.10537096999999999</v>
      </c>
      <c r="F176" s="114">
        <v>0.10473449999999999</v>
      </c>
      <c r="G176" s="115"/>
      <c r="H176" s="116"/>
    </row>
    <row r="177" spans="1:8" s="117" customFormat="1" ht="13.8" x14ac:dyDescent="0.3">
      <c r="A177" s="114" t="s">
        <v>32</v>
      </c>
      <c r="B177" s="114">
        <v>0.15634041000000001</v>
      </c>
      <c r="C177" s="114">
        <v>0.28616104999999997</v>
      </c>
      <c r="D177" s="114">
        <v>0.18330434000000001</v>
      </c>
      <c r="E177" s="114">
        <v>7.7509410000000015E-2</v>
      </c>
      <c r="F177" s="114">
        <v>9.853903E-2</v>
      </c>
      <c r="G177" s="115"/>
      <c r="H177" s="116"/>
    </row>
    <row r="178" spans="1:8" s="117" customFormat="1" ht="13.8" x14ac:dyDescent="0.3">
      <c r="A178" s="114" t="s">
        <v>60</v>
      </c>
      <c r="B178" s="114">
        <v>0.18297483999999997</v>
      </c>
      <c r="C178" s="114">
        <v>0.38699665000000005</v>
      </c>
      <c r="D178" s="114">
        <v>0.21217750000000005</v>
      </c>
      <c r="E178" s="114">
        <v>5.1096199999999994E-2</v>
      </c>
      <c r="F178" s="114">
        <v>9.6428699999999992E-2</v>
      </c>
      <c r="G178" s="115"/>
      <c r="H178" s="116"/>
    </row>
    <row r="179" spans="1:8" s="117" customFormat="1" ht="13.8" x14ac:dyDescent="0.3">
      <c r="A179" s="114" t="s">
        <v>268</v>
      </c>
      <c r="B179" s="114">
        <v>5.7512000000000001E-2</v>
      </c>
      <c r="C179" s="114">
        <v>9.6752150000000023E-2</v>
      </c>
      <c r="D179" s="114">
        <v>0.19500296</v>
      </c>
      <c r="E179" s="114">
        <v>3.9783379999999993E-2</v>
      </c>
      <c r="F179" s="114">
        <v>8.1474209999999991E-2</v>
      </c>
      <c r="G179" s="115"/>
      <c r="H179" s="116"/>
    </row>
    <row r="180" spans="1:8" s="117" customFormat="1" ht="13.8" x14ac:dyDescent="0.3">
      <c r="A180" s="114" t="s">
        <v>165</v>
      </c>
      <c r="B180" s="114">
        <v>0.36175496000000001</v>
      </c>
      <c r="C180" s="114">
        <v>0.33726</v>
      </c>
      <c r="D180" s="114">
        <v>0.43899849999999996</v>
      </c>
      <c r="E180" s="114">
        <v>4.2171999999999994E-2</v>
      </c>
      <c r="F180" s="114">
        <v>7.7879999999999991E-2</v>
      </c>
      <c r="G180" s="115"/>
      <c r="H180" s="116"/>
    </row>
    <row r="181" spans="1:8" s="117" customFormat="1" ht="13.8" x14ac:dyDescent="0.3">
      <c r="A181" s="114" t="s">
        <v>13</v>
      </c>
      <c r="B181" s="114">
        <v>1.2168299999999999E-3</v>
      </c>
      <c r="C181" s="114">
        <v>5.0947999999999998E-4</v>
      </c>
      <c r="D181" s="114">
        <v>1.1262000000000002E-3</v>
      </c>
      <c r="E181" s="114">
        <v>0</v>
      </c>
      <c r="F181" s="114">
        <v>6.4553789999999986E-2</v>
      </c>
      <c r="G181" s="115"/>
      <c r="H181" s="116"/>
    </row>
    <row r="182" spans="1:8" s="117" customFormat="1" ht="13.8" x14ac:dyDescent="0.3">
      <c r="A182" s="114" t="s">
        <v>28</v>
      </c>
      <c r="B182" s="114">
        <v>0.70611682000000009</v>
      </c>
      <c r="C182" s="114">
        <v>0.4591363</v>
      </c>
      <c r="D182" s="114">
        <v>0.33482623</v>
      </c>
      <c r="E182" s="114">
        <v>0.11442000000000001</v>
      </c>
      <c r="F182" s="114">
        <v>6.2942100000000001E-2</v>
      </c>
      <c r="G182" s="115"/>
      <c r="H182" s="116"/>
    </row>
    <row r="183" spans="1:8" s="117" customFormat="1" ht="13.8" x14ac:dyDescent="0.3">
      <c r="A183" s="114" t="s">
        <v>49</v>
      </c>
      <c r="B183" s="114">
        <v>0.28715726000000003</v>
      </c>
      <c r="C183" s="114">
        <v>1.1904290800000001</v>
      </c>
      <c r="D183" s="114">
        <v>0.26759703000000001</v>
      </c>
      <c r="E183" s="114">
        <v>0.1408317</v>
      </c>
      <c r="F183" s="114">
        <v>5.9396400000000002E-2</v>
      </c>
      <c r="G183" s="115"/>
      <c r="H183" s="116"/>
    </row>
    <row r="184" spans="1:8" s="117" customFormat="1" ht="13.8" x14ac:dyDescent="0.3">
      <c r="A184" s="114" t="s">
        <v>76</v>
      </c>
      <c r="B184" s="114">
        <v>0.74010339000000003</v>
      </c>
      <c r="C184" s="114">
        <v>0.49644336999999999</v>
      </c>
      <c r="D184" s="114">
        <v>0.59897780999999994</v>
      </c>
      <c r="E184" s="114">
        <v>0.10265586000000002</v>
      </c>
      <c r="F184" s="114">
        <v>5.829351E-2</v>
      </c>
      <c r="G184" s="115"/>
      <c r="H184" s="116"/>
    </row>
    <row r="185" spans="1:8" s="117" customFormat="1" ht="13.8" x14ac:dyDescent="0.3">
      <c r="A185" s="114" t="s">
        <v>15</v>
      </c>
      <c r="B185" s="114">
        <v>0.10094199999999999</v>
      </c>
      <c r="C185" s="114">
        <v>2.2963999999999998E-2</v>
      </c>
      <c r="D185" s="114">
        <v>3.4785400000000001E-2</v>
      </c>
      <c r="E185" s="114">
        <v>2.9745400000000002E-2</v>
      </c>
      <c r="F185" s="114">
        <v>5.2609999999999997E-2</v>
      </c>
      <c r="G185" s="115"/>
      <c r="H185" s="116"/>
    </row>
    <row r="186" spans="1:8" s="117" customFormat="1" ht="13.8" x14ac:dyDescent="0.3">
      <c r="A186" s="114" t="s">
        <v>218</v>
      </c>
      <c r="B186" s="114">
        <v>4.727174E-2</v>
      </c>
      <c r="C186" s="114">
        <v>0.24595292000000002</v>
      </c>
      <c r="D186" s="114">
        <v>0.39160588000000002</v>
      </c>
      <c r="E186" s="114">
        <v>0.10867987</v>
      </c>
      <c r="F186" s="114">
        <v>3.9568230000000003E-2</v>
      </c>
      <c r="G186" s="115"/>
      <c r="H186" s="116"/>
    </row>
    <row r="187" spans="1:8" s="117" customFormat="1" ht="13.8" x14ac:dyDescent="0.3">
      <c r="A187" s="114" t="s">
        <v>37</v>
      </c>
      <c r="B187" s="114">
        <v>0</v>
      </c>
      <c r="C187" s="114">
        <v>0</v>
      </c>
      <c r="D187" s="114">
        <v>0.16403109000000002</v>
      </c>
      <c r="E187" s="114">
        <v>0.1237568</v>
      </c>
      <c r="F187" s="114">
        <v>3.8549999999999994E-2</v>
      </c>
      <c r="G187" s="115"/>
      <c r="H187" s="116"/>
    </row>
    <row r="188" spans="1:8" s="117" customFormat="1" ht="13.8" x14ac:dyDescent="0.3">
      <c r="A188" s="114" t="s">
        <v>8</v>
      </c>
      <c r="B188" s="114">
        <v>0</v>
      </c>
      <c r="C188" s="114">
        <v>6.3343819999999995E-2</v>
      </c>
      <c r="D188" s="114">
        <v>0</v>
      </c>
      <c r="E188" s="114">
        <v>0</v>
      </c>
      <c r="F188" s="114">
        <v>3.5579430000000002E-2</v>
      </c>
      <c r="G188" s="115"/>
      <c r="H188" s="116"/>
    </row>
    <row r="189" spans="1:8" s="117" customFormat="1" ht="13.8" x14ac:dyDescent="0.3">
      <c r="A189" s="114" t="s">
        <v>409</v>
      </c>
      <c r="B189" s="114">
        <v>0.11229821000000001</v>
      </c>
      <c r="C189" s="114">
        <v>7.5569570000000003E-2</v>
      </c>
      <c r="D189" s="114">
        <v>0.18875887</v>
      </c>
      <c r="E189" s="114">
        <v>2.9214099999999997E-3</v>
      </c>
      <c r="F189" s="114">
        <v>3.439296E-2</v>
      </c>
      <c r="G189" s="115"/>
      <c r="H189" s="116"/>
    </row>
    <row r="190" spans="1:8" s="117" customFormat="1" ht="13.8" x14ac:dyDescent="0.3">
      <c r="A190" s="114" t="s">
        <v>213</v>
      </c>
      <c r="B190" s="114">
        <v>0</v>
      </c>
      <c r="C190" s="114">
        <v>0</v>
      </c>
      <c r="D190" s="114">
        <v>1.5225499999999999E-2</v>
      </c>
      <c r="E190" s="114">
        <v>0</v>
      </c>
      <c r="F190" s="114">
        <v>3.0602400000000002E-2</v>
      </c>
      <c r="G190" s="115"/>
      <c r="H190" s="116"/>
    </row>
    <row r="191" spans="1:8" s="117" customFormat="1" ht="13.8" x14ac:dyDescent="0.3">
      <c r="A191" s="114" t="s">
        <v>40</v>
      </c>
      <c r="B191" s="114">
        <v>0.29497380000000001</v>
      </c>
      <c r="C191" s="114">
        <v>1.0918573700000003</v>
      </c>
      <c r="D191" s="114">
        <v>0.124533</v>
      </c>
      <c r="E191" s="114">
        <v>4.8674999999999996E-2</v>
      </c>
      <c r="F191" s="114">
        <v>2.7219999999999998E-2</v>
      </c>
      <c r="G191" s="115"/>
      <c r="H191" s="116"/>
    </row>
    <row r="192" spans="1:8" s="117" customFormat="1" ht="13.8" x14ac:dyDescent="0.3">
      <c r="A192" s="114" t="s">
        <v>46</v>
      </c>
      <c r="B192" s="114">
        <v>0.31048415000000001</v>
      </c>
      <c r="C192" s="114">
        <v>0.31923935000000003</v>
      </c>
      <c r="D192" s="114">
        <v>6.7817719999999998E-2</v>
      </c>
      <c r="E192" s="114">
        <v>2.1239759999999996E-2</v>
      </c>
      <c r="F192" s="114">
        <v>2.6878879999999997E-2</v>
      </c>
      <c r="G192" s="115"/>
      <c r="H192" s="116"/>
    </row>
    <row r="193" spans="1:8" s="117" customFormat="1" ht="13.8" x14ac:dyDescent="0.3">
      <c r="A193" s="114" t="s">
        <v>230</v>
      </c>
      <c r="B193" s="114">
        <v>0</v>
      </c>
      <c r="C193" s="114">
        <v>0</v>
      </c>
      <c r="D193" s="114">
        <v>0</v>
      </c>
      <c r="E193" s="114">
        <v>0</v>
      </c>
      <c r="F193" s="114">
        <v>2.3015459999999998E-2</v>
      </c>
      <c r="G193" s="115"/>
      <c r="H193" s="116"/>
    </row>
    <row r="194" spans="1:8" s="117" customFormat="1" ht="13.8" x14ac:dyDescent="0.3">
      <c r="A194" s="114" t="s">
        <v>24</v>
      </c>
      <c r="B194" s="114">
        <v>5.4999999999999997E-3</v>
      </c>
      <c r="C194" s="114">
        <v>7.0999999999999995E-3</v>
      </c>
      <c r="D194" s="114">
        <v>0</v>
      </c>
      <c r="E194" s="114">
        <v>0</v>
      </c>
      <c r="F194" s="114">
        <v>1.9317000000000001E-2</v>
      </c>
      <c r="G194" s="115"/>
      <c r="H194" s="116"/>
    </row>
    <row r="195" spans="1:8" s="117" customFormat="1" ht="13.8" x14ac:dyDescent="0.3">
      <c r="A195" s="114" t="s">
        <v>33</v>
      </c>
      <c r="B195" s="114">
        <v>0.26481333000000001</v>
      </c>
      <c r="C195" s="114">
        <v>0.146173</v>
      </c>
      <c r="D195" s="114">
        <v>0.54923273999999989</v>
      </c>
      <c r="E195" s="114">
        <v>8.0627999999999984E-3</v>
      </c>
      <c r="F195" s="114">
        <v>1.5375E-2</v>
      </c>
      <c r="G195" s="115"/>
      <c r="H195" s="116"/>
    </row>
    <row r="196" spans="1:8" s="117" customFormat="1" ht="13.8" x14ac:dyDescent="0.3">
      <c r="A196" s="114" t="s">
        <v>29</v>
      </c>
      <c r="B196" s="114">
        <v>3.4417179999999999E-2</v>
      </c>
      <c r="C196" s="114">
        <v>1.7916610000000003E-2</v>
      </c>
      <c r="D196" s="114">
        <v>1.128711E-2</v>
      </c>
      <c r="E196" s="114">
        <v>0</v>
      </c>
      <c r="F196" s="114">
        <v>1.5028169999999999E-2</v>
      </c>
      <c r="G196" s="115"/>
      <c r="H196" s="116"/>
    </row>
    <row r="197" spans="1:8" s="117" customFormat="1" ht="13.8" x14ac:dyDescent="0.3">
      <c r="A197" s="114" t="s">
        <v>56</v>
      </c>
      <c r="B197" s="114">
        <v>1.225E-2</v>
      </c>
      <c r="C197" s="114">
        <v>0</v>
      </c>
      <c r="D197" s="114">
        <v>0</v>
      </c>
      <c r="E197" s="114">
        <v>0</v>
      </c>
      <c r="F197" s="114">
        <v>1.3035399999999999E-2</v>
      </c>
      <c r="G197" s="115"/>
      <c r="H197" s="116"/>
    </row>
    <row r="198" spans="1:8" s="117" customFormat="1" ht="13.8" x14ac:dyDescent="0.3">
      <c r="A198" s="114" t="s">
        <v>254</v>
      </c>
      <c r="B198" s="114">
        <v>0</v>
      </c>
      <c r="C198" s="114">
        <v>0</v>
      </c>
      <c r="D198" s="114">
        <v>7.4877700000000004E-3</v>
      </c>
      <c r="E198" s="114">
        <v>0</v>
      </c>
      <c r="F198" s="114">
        <v>8.0730300000000019E-3</v>
      </c>
      <c r="G198" s="115"/>
      <c r="H198" s="116"/>
    </row>
    <row r="199" spans="1:8" s="117" customFormat="1" ht="13.8" x14ac:dyDescent="0.3">
      <c r="A199" s="114" t="s">
        <v>251</v>
      </c>
      <c r="B199" s="114">
        <v>2.0055730000000001E-2</v>
      </c>
      <c r="C199" s="114">
        <v>0</v>
      </c>
      <c r="D199" s="114">
        <v>5.2496800000000005E-3</v>
      </c>
      <c r="E199" s="114">
        <v>5.2496800000000005E-3</v>
      </c>
      <c r="F199" s="114">
        <v>6.5763500000000025E-3</v>
      </c>
      <c r="G199" s="115"/>
      <c r="H199" s="116"/>
    </row>
    <row r="200" spans="1:8" s="117" customFormat="1" ht="13.8" x14ac:dyDescent="0.3">
      <c r="A200" s="114" t="s">
        <v>220</v>
      </c>
      <c r="B200" s="114">
        <v>8.3422510000000005E-2</v>
      </c>
      <c r="C200" s="114">
        <v>0</v>
      </c>
      <c r="D200" s="114">
        <v>0.13198729999999997</v>
      </c>
      <c r="E200" s="114">
        <v>0.1254373</v>
      </c>
      <c r="F200" s="114">
        <v>2.101E-3</v>
      </c>
      <c r="G200" s="115"/>
      <c r="H200" s="116"/>
    </row>
    <row r="201" spans="1:8" s="117" customFormat="1" ht="13.8" x14ac:dyDescent="0.3">
      <c r="A201" s="114" t="s">
        <v>30</v>
      </c>
      <c r="B201" s="114">
        <v>0</v>
      </c>
      <c r="C201" s="114">
        <v>8.1140000000000014E-3</v>
      </c>
      <c r="D201" s="114">
        <v>1.07665E-2</v>
      </c>
      <c r="E201" s="114">
        <v>1.214E-3</v>
      </c>
      <c r="F201" s="114">
        <v>5.5200000000000008E-4</v>
      </c>
      <c r="G201" s="115"/>
      <c r="H201" s="116"/>
    </row>
    <row r="202" spans="1:8" s="117" customFormat="1" ht="13.8" x14ac:dyDescent="0.3">
      <c r="A202" s="114" t="s">
        <v>410</v>
      </c>
      <c r="B202" s="114">
        <v>0</v>
      </c>
      <c r="C202" s="114">
        <v>0</v>
      </c>
      <c r="D202" s="114">
        <v>3.3319499999999998E-3</v>
      </c>
      <c r="E202" s="114">
        <v>3.3319499999999998E-3</v>
      </c>
      <c r="F202" s="114">
        <v>1.3000000000000002E-4</v>
      </c>
      <c r="G202" s="115"/>
      <c r="H202" s="116"/>
    </row>
    <row r="203" spans="1:8" s="117" customFormat="1" ht="13.8" x14ac:dyDescent="0.3">
      <c r="A203" s="114" t="s">
        <v>227</v>
      </c>
      <c r="B203" s="114">
        <v>0</v>
      </c>
      <c r="C203" s="114">
        <v>0</v>
      </c>
      <c r="D203" s="114">
        <v>0</v>
      </c>
      <c r="E203" s="114">
        <v>0</v>
      </c>
      <c r="F203" s="114">
        <v>0</v>
      </c>
      <c r="G203" s="115"/>
      <c r="H203" s="116"/>
    </row>
    <row r="204" spans="1:8" s="117" customFormat="1" ht="13.8" x14ac:dyDescent="0.3">
      <c r="A204" s="114" t="s">
        <v>48</v>
      </c>
      <c r="B204" s="114">
        <v>6.0999999999999995E-3</v>
      </c>
      <c r="C204" s="114">
        <v>2.8990299999999997E-2</v>
      </c>
      <c r="D204" s="114">
        <v>0</v>
      </c>
      <c r="E204" s="114">
        <v>0</v>
      </c>
      <c r="F204" s="114">
        <v>0</v>
      </c>
      <c r="G204" s="115"/>
      <c r="H204" s="116"/>
    </row>
    <row r="205" spans="1:8" s="117" customFormat="1" ht="13.8" x14ac:dyDescent="0.3">
      <c r="A205" s="114" t="s">
        <v>240</v>
      </c>
      <c r="B205" s="114">
        <v>0</v>
      </c>
      <c r="C205" s="114">
        <v>0</v>
      </c>
      <c r="D205" s="114">
        <v>0</v>
      </c>
      <c r="E205" s="114">
        <v>0</v>
      </c>
      <c r="F205" s="114">
        <v>0</v>
      </c>
      <c r="G205" s="115"/>
      <c r="H205" s="116"/>
    </row>
    <row r="206" spans="1:8" s="117" customFormat="1" ht="13.8" x14ac:dyDescent="0.3">
      <c r="A206" s="114" t="s">
        <v>6</v>
      </c>
      <c r="B206" s="114">
        <v>0</v>
      </c>
      <c r="C206" s="114">
        <v>0</v>
      </c>
      <c r="D206" s="114">
        <v>0</v>
      </c>
      <c r="E206" s="114">
        <v>0</v>
      </c>
      <c r="F206" s="114">
        <v>0</v>
      </c>
      <c r="G206" s="115"/>
      <c r="H206" s="116"/>
    </row>
    <row r="207" spans="1:8" s="117" customFormat="1" ht="13.8" x14ac:dyDescent="0.3">
      <c r="A207" s="114" t="s">
        <v>252</v>
      </c>
      <c r="B207" s="114">
        <v>0</v>
      </c>
      <c r="C207" s="114">
        <v>3.3211520000000001E-2</v>
      </c>
      <c r="D207" s="114">
        <v>2.5879699999999999E-2</v>
      </c>
      <c r="E207" s="114">
        <v>2.5879699999999999E-2</v>
      </c>
      <c r="F207" s="114">
        <v>0</v>
      </c>
      <c r="G207" s="115"/>
      <c r="H207" s="116"/>
    </row>
    <row r="208" spans="1:8" s="117" customFormat="1" ht="13.8" x14ac:dyDescent="0.3">
      <c r="A208" s="114" t="s">
        <v>401</v>
      </c>
      <c r="B208" s="114">
        <v>0</v>
      </c>
      <c r="C208" s="114">
        <v>0</v>
      </c>
      <c r="D208" s="114">
        <v>0</v>
      </c>
      <c r="E208" s="114">
        <v>0</v>
      </c>
      <c r="F208" s="114">
        <v>0</v>
      </c>
      <c r="G208" s="115"/>
      <c r="H208" s="116"/>
    </row>
    <row r="209" spans="1:8" s="117" customFormat="1" ht="13.8" x14ac:dyDescent="0.3">
      <c r="A209" s="114" t="s">
        <v>217</v>
      </c>
      <c r="B209" s="114">
        <v>0</v>
      </c>
      <c r="C209" s="114">
        <v>0</v>
      </c>
      <c r="D209" s="114">
        <v>0</v>
      </c>
      <c r="E209" s="114">
        <v>0</v>
      </c>
      <c r="F209" s="114">
        <v>0</v>
      </c>
      <c r="G209" s="115"/>
      <c r="H209" s="116"/>
    </row>
    <row r="210" spans="1:8" s="117" customFormat="1" ht="13.8" x14ac:dyDescent="0.3">
      <c r="A210" s="114" t="s">
        <v>168</v>
      </c>
      <c r="B210" s="114">
        <v>6.1439999999999995E-2</v>
      </c>
      <c r="C210" s="114">
        <v>0</v>
      </c>
      <c r="D210" s="114">
        <v>0</v>
      </c>
      <c r="E210" s="114">
        <v>0</v>
      </c>
      <c r="F210" s="114">
        <v>0</v>
      </c>
      <c r="G210" s="115"/>
      <c r="H210" s="116"/>
    </row>
    <row r="211" spans="1:8" s="117" customFormat="1" ht="13.8" x14ac:dyDescent="0.3">
      <c r="A211" s="114" t="s">
        <v>14</v>
      </c>
      <c r="B211" s="114">
        <v>0.15127499999999999</v>
      </c>
      <c r="C211" s="114">
        <v>2.2931E-2</v>
      </c>
      <c r="D211" s="114">
        <v>0.12301804</v>
      </c>
      <c r="E211" s="114">
        <v>0</v>
      </c>
      <c r="F211" s="114">
        <v>0</v>
      </c>
      <c r="G211" s="115"/>
      <c r="H211" s="116"/>
    </row>
    <row r="212" spans="1:8" s="117" customFormat="1" ht="13.8" x14ac:dyDescent="0.3">
      <c r="A212" s="114" t="s">
        <v>411</v>
      </c>
      <c r="B212" s="114">
        <v>0</v>
      </c>
      <c r="C212" s="114">
        <v>0</v>
      </c>
      <c r="D212" s="114">
        <v>0</v>
      </c>
      <c r="E212" s="114">
        <v>0</v>
      </c>
      <c r="F212" s="114">
        <v>0</v>
      </c>
      <c r="G212" s="115"/>
      <c r="H212" s="116"/>
    </row>
    <row r="213" spans="1:8" s="117" customFormat="1" ht="13.8" x14ac:dyDescent="0.3">
      <c r="A213" s="114" t="s">
        <v>9</v>
      </c>
      <c r="B213" s="114">
        <v>0</v>
      </c>
      <c r="C213" s="114">
        <v>0</v>
      </c>
      <c r="D213" s="114">
        <v>0</v>
      </c>
      <c r="E213" s="114">
        <v>0</v>
      </c>
      <c r="F213" s="114">
        <v>0</v>
      </c>
      <c r="G213" s="115"/>
      <c r="H213" s="116"/>
    </row>
    <row r="214" spans="1:8" s="117" customFormat="1" ht="13.8" x14ac:dyDescent="0.3">
      <c r="A214" s="114" t="s">
        <v>224</v>
      </c>
      <c r="B214" s="114">
        <v>0</v>
      </c>
      <c r="C214" s="114">
        <v>0</v>
      </c>
      <c r="D214" s="114">
        <v>0.103681</v>
      </c>
      <c r="E214" s="114">
        <v>4.3680999999999998E-2</v>
      </c>
      <c r="F214" s="114">
        <v>0</v>
      </c>
      <c r="G214" s="115"/>
      <c r="H214" s="116"/>
    </row>
    <row r="215" spans="1:8" s="117" customFormat="1" ht="13.8" x14ac:dyDescent="0.3">
      <c r="A215" s="114" t="s">
        <v>7</v>
      </c>
      <c r="B215" s="114">
        <v>0</v>
      </c>
      <c r="C215" s="114">
        <v>6.6730000000000001E-3</v>
      </c>
      <c r="D215" s="114">
        <v>1.3256E-2</v>
      </c>
      <c r="E215" s="114">
        <v>1.3256E-2</v>
      </c>
      <c r="F215" s="114">
        <v>0</v>
      </c>
      <c r="G215" s="115"/>
      <c r="H215" s="116"/>
    </row>
    <row r="216" spans="1:8" s="117" customFormat="1" ht="13.8" x14ac:dyDescent="0.3">
      <c r="A216" s="114" t="s">
        <v>34</v>
      </c>
      <c r="B216" s="114">
        <v>0</v>
      </c>
      <c r="C216" s="114">
        <v>2.9280260000000002E-2</v>
      </c>
      <c r="D216" s="114">
        <v>0</v>
      </c>
      <c r="E216" s="114">
        <v>0</v>
      </c>
      <c r="F216" s="114">
        <v>0</v>
      </c>
      <c r="G216" s="115"/>
      <c r="H216" s="116"/>
    </row>
    <row r="217" spans="1:8" s="117" customFormat="1" ht="13.8" x14ac:dyDescent="0.3">
      <c r="A217" s="114" t="s">
        <v>276</v>
      </c>
      <c r="B217" s="114">
        <v>0.26450335999999997</v>
      </c>
      <c r="C217" s="114">
        <v>0.30223317999999999</v>
      </c>
      <c r="D217" s="114">
        <v>0.32370579999999999</v>
      </c>
      <c r="E217" s="114">
        <v>0</v>
      </c>
      <c r="F217" s="114">
        <v>0</v>
      </c>
      <c r="G217" s="115"/>
      <c r="H217" s="116"/>
    </row>
    <row r="218" spans="1:8" s="117" customFormat="1" ht="13.8" x14ac:dyDescent="0.3">
      <c r="A218" s="114" t="s">
        <v>214</v>
      </c>
      <c r="B218" s="114">
        <v>0</v>
      </c>
      <c r="C218" s="114">
        <v>1.0605999999999999E-2</v>
      </c>
      <c r="D218" s="114">
        <v>7.5744000000000002E-3</v>
      </c>
      <c r="E218" s="114">
        <v>0</v>
      </c>
      <c r="F218" s="114">
        <v>0</v>
      </c>
      <c r="G218" s="115"/>
      <c r="H218" s="116"/>
    </row>
    <row r="219" spans="1:8" s="117" customFormat="1" ht="13.8" x14ac:dyDescent="0.3">
      <c r="A219" s="114" t="s">
        <v>250</v>
      </c>
      <c r="B219" s="114">
        <v>0</v>
      </c>
      <c r="C219" s="114">
        <v>0</v>
      </c>
      <c r="D219" s="114">
        <v>0</v>
      </c>
      <c r="E219" s="114">
        <v>0</v>
      </c>
      <c r="F219" s="114">
        <v>0</v>
      </c>
      <c r="G219" s="115"/>
      <c r="H219" s="116"/>
    </row>
    <row r="220" spans="1:8" s="117" customFormat="1" ht="13.8" x14ac:dyDescent="0.3">
      <c r="A220" s="114" t="s">
        <v>222</v>
      </c>
      <c r="B220" s="114">
        <v>1.2858000000000001E-2</v>
      </c>
      <c r="C220" s="114">
        <v>2.7899999999999999E-3</v>
      </c>
      <c r="D220" s="114">
        <v>3.8309999999999998E-3</v>
      </c>
      <c r="E220" s="114">
        <v>3.8309999999999998E-3</v>
      </c>
      <c r="F220" s="114">
        <v>0</v>
      </c>
      <c r="G220" s="115"/>
      <c r="H220" s="116"/>
    </row>
    <row r="221" spans="1:8" s="117" customFormat="1" ht="13.8" x14ac:dyDescent="0.3">
      <c r="A221" s="114" t="s">
        <v>57</v>
      </c>
      <c r="B221" s="114">
        <v>0</v>
      </c>
      <c r="C221" s="114">
        <v>0.23432429999999999</v>
      </c>
      <c r="D221" s="114">
        <v>0</v>
      </c>
      <c r="E221" s="114">
        <v>0</v>
      </c>
      <c r="F221" s="114">
        <v>0</v>
      </c>
      <c r="G221" s="115"/>
      <c r="H221" s="116"/>
    </row>
    <row r="222" spans="1:8" s="117" customFormat="1" ht="13.8" x14ac:dyDescent="0.3">
      <c r="A222" s="114" t="s">
        <v>79</v>
      </c>
      <c r="B222" s="114">
        <v>4.0000000000000002E-4</v>
      </c>
      <c r="C222" s="114">
        <v>0.18401259999999997</v>
      </c>
      <c r="D222" s="114">
        <v>8.2799999999999992E-3</v>
      </c>
      <c r="E222" s="114">
        <v>0</v>
      </c>
      <c r="F222" s="114">
        <v>0</v>
      </c>
      <c r="G222" s="115"/>
      <c r="H222" s="116"/>
    </row>
    <row r="223" spans="1:8" s="117" customFormat="1" ht="13.8" x14ac:dyDescent="0.3">
      <c r="A223" s="114" t="s">
        <v>18</v>
      </c>
      <c r="B223" s="114">
        <v>2.8785139999999997E-2</v>
      </c>
      <c r="C223" s="114">
        <v>7.0110279999999997E-2</v>
      </c>
      <c r="D223" s="114">
        <v>4.9918999999999998E-2</v>
      </c>
      <c r="E223" s="114">
        <v>0</v>
      </c>
      <c r="F223" s="114">
        <v>0</v>
      </c>
      <c r="G223" s="115"/>
      <c r="H223" s="116"/>
    </row>
    <row r="224" spans="1:8" s="117" customFormat="1" ht="13.8" x14ac:dyDescent="0.3">
      <c r="A224" s="114" t="s">
        <v>402</v>
      </c>
      <c r="B224" s="114">
        <v>0</v>
      </c>
      <c r="C224" s="114">
        <v>0</v>
      </c>
      <c r="D224" s="114">
        <v>0</v>
      </c>
      <c r="E224" s="114">
        <v>0</v>
      </c>
      <c r="F224" s="114">
        <v>0</v>
      </c>
      <c r="G224" s="115"/>
      <c r="H224" s="116"/>
    </row>
    <row r="225" spans="1:8" s="117" customFormat="1" ht="13.8" x14ac:dyDescent="0.3">
      <c r="A225" s="114" t="s">
        <v>179</v>
      </c>
      <c r="B225" s="114">
        <v>0</v>
      </c>
      <c r="C225" s="114">
        <v>0</v>
      </c>
      <c r="D225" s="114">
        <v>0</v>
      </c>
      <c r="E225" s="114">
        <v>0</v>
      </c>
      <c r="F225" s="114">
        <v>0</v>
      </c>
      <c r="G225" s="115"/>
      <c r="H225" s="116"/>
    </row>
    <row r="226" spans="1:8" s="117" customFormat="1" ht="13.8" x14ac:dyDescent="0.3">
      <c r="A226" s="114" t="s">
        <v>41</v>
      </c>
      <c r="B226" s="114">
        <v>0</v>
      </c>
      <c r="C226" s="114">
        <v>0</v>
      </c>
      <c r="D226" s="114">
        <v>0</v>
      </c>
      <c r="E226" s="114">
        <v>0</v>
      </c>
      <c r="F226" s="114">
        <v>0</v>
      </c>
      <c r="G226" s="115"/>
      <c r="H226" s="116"/>
    </row>
    <row r="227" spans="1:8" s="117" customFormat="1" ht="13.8" x14ac:dyDescent="0.3">
      <c r="A227" s="114" t="s">
        <v>169</v>
      </c>
      <c r="B227" s="114">
        <v>0</v>
      </c>
      <c r="C227" s="114">
        <v>0</v>
      </c>
      <c r="D227" s="114">
        <v>1.4800000000000001E-2</v>
      </c>
      <c r="E227" s="114">
        <v>1.04E-2</v>
      </c>
      <c r="F227" s="114">
        <v>0</v>
      </c>
      <c r="G227" s="115"/>
      <c r="H227" s="116"/>
    </row>
    <row r="228" spans="1:8" s="117" customFormat="1" ht="13.8" x14ac:dyDescent="0.3">
      <c r="A228" s="114" t="s">
        <v>22</v>
      </c>
      <c r="B228" s="114">
        <v>0.17356336999999999</v>
      </c>
      <c r="C228" s="114">
        <v>0.16220699000000005</v>
      </c>
      <c r="D228" s="114">
        <v>0.18832272999999999</v>
      </c>
      <c r="E228" s="114">
        <v>4.6281999999999998E-3</v>
      </c>
      <c r="F228" s="114">
        <v>0</v>
      </c>
      <c r="G228" s="115"/>
      <c r="H228" s="116"/>
    </row>
    <row r="229" spans="1:8" s="117" customFormat="1" ht="13.8" x14ac:dyDescent="0.3">
      <c r="A229" s="114" t="s">
        <v>281</v>
      </c>
      <c r="B229" s="114">
        <v>0</v>
      </c>
      <c r="C229" s="114">
        <v>0</v>
      </c>
      <c r="D229" s="114">
        <v>0</v>
      </c>
      <c r="E229" s="114">
        <v>0</v>
      </c>
      <c r="F229" s="114">
        <v>0</v>
      </c>
      <c r="G229" s="115"/>
      <c r="H229" s="116"/>
    </row>
    <row r="230" spans="1:8" s="117" customFormat="1" ht="13.8" x14ac:dyDescent="0.3">
      <c r="A230" s="114" t="s">
        <v>39</v>
      </c>
      <c r="B230" s="114">
        <v>2.14647203</v>
      </c>
      <c r="C230" s="114">
        <v>7.1198549999999999E-2</v>
      </c>
      <c r="D230" s="114">
        <v>0.10994016999999999</v>
      </c>
      <c r="E230" s="114">
        <v>0</v>
      </c>
      <c r="F230" s="114">
        <v>0</v>
      </c>
      <c r="G230" s="115"/>
      <c r="H230" s="116"/>
    </row>
    <row r="231" spans="1:8" s="117" customFormat="1" ht="13.8" x14ac:dyDescent="0.3">
      <c r="A231" s="114" t="s">
        <v>221</v>
      </c>
      <c r="B231" s="114">
        <v>5.2720000000000006E-3</v>
      </c>
      <c r="C231" s="114">
        <v>9.1059999999999995E-3</v>
      </c>
      <c r="D231" s="114">
        <v>0</v>
      </c>
      <c r="E231" s="114">
        <v>0</v>
      </c>
      <c r="F231" s="114">
        <v>0</v>
      </c>
      <c r="G231" s="115"/>
      <c r="H231" s="116"/>
    </row>
    <row r="232" spans="1:8" s="117" customFormat="1" ht="13.8" x14ac:dyDescent="0.3">
      <c r="A232" s="114" t="s">
        <v>216</v>
      </c>
      <c r="B232" s="114">
        <v>7.9142370000000004E-2</v>
      </c>
      <c r="C232" s="114">
        <v>0</v>
      </c>
      <c r="D232" s="114">
        <v>1.1935910300000001</v>
      </c>
      <c r="E232" s="114">
        <v>0</v>
      </c>
      <c r="F232" s="114">
        <v>0</v>
      </c>
      <c r="G232" s="115"/>
      <c r="H232" s="116"/>
    </row>
    <row r="233" spans="1:8" s="117" customFormat="1" ht="13.8" x14ac:dyDescent="0.3">
      <c r="A233" s="114" t="s">
        <v>164</v>
      </c>
      <c r="B233" s="114">
        <v>0</v>
      </c>
      <c r="C233" s="114">
        <v>0</v>
      </c>
      <c r="D233" s="114">
        <v>0</v>
      </c>
      <c r="E233" s="114">
        <v>0</v>
      </c>
      <c r="F233" s="114">
        <v>0</v>
      </c>
      <c r="G233" s="115"/>
      <c r="H233" s="116"/>
    </row>
    <row r="234" spans="1:8" s="117" customFormat="1" ht="13.8" x14ac:dyDescent="0.3">
      <c r="A234" s="114" t="s">
        <v>225</v>
      </c>
      <c r="B234" s="114">
        <v>0</v>
      </c>
      <c r="C234" s="114">
        <v>0</v>
      </c>
      <c r="D234" s="114">
        <v>0</v>
      </c>
      <c r="E234" s="114">
        <v>0</v>
      </c>
      <c r="F234" s="114">
        <v>0</v>
      </c>
      <c r="G234" s="115"/>
      <c r="H234" s="116"/>
    </row>
    <row r="235" spans="1:8" s="117" customFormat="1" ht="13.8" x14ac:dyDescent="0.3">
      <c r="A235" s="114" t="s">
        <v>55</v>
      </c>
      <c r="B235" s="114">
        <v>4.6490649999999988E-2</v>
      </c>
      <c r="C235" s="114">
        <v>0.14397570000000001</v>
      </c>
      <c r="D235" s="114">
        <v>4.7630499999999999E-2</v>
      </c>
      <c r="E235" s="114">
        <v>0</v>
      </c>
      <c r="F235" s="114">
        <v>0</v>
      </c>
      <c r="G235" s="115"/>
      <c r="H235" s="116"/>
    </row>
    <row r="236" spans="1:8" s="117" customFormat="1" ht="13.8" x14ac:dyDescent="0.3">
      <c r="A236" s="114" t="s">
        <v>226</v>
      </c>
      <c r="B236" s="114">
        <v>0.14483699000000003</v>
      </c>
      <c r="C236" s="114">
        <v>0</v>
      </c>
      <c r="D236" s="114">
        <v>5.8887769999999999E-2</v>
      </c>
      <c r="E236" s="114">
        <v>0</v>
      </c>
      <c r="F236" s="114">
        <v>0</v>
      </c>
      <c r="G236" s="115"/>
      <c r="H236" s="116"/>
    </row>
    <row r="237" spans="1:8" s="117" customFormat="1" ht="13.8" x14ac:dyDescent="0.3">
      <c r="A237" s="114" t="s">
        <v>69</v>
      </c>
      <c r="B237" s="114">
        <v>6.0850000000000001E-3</v>
      </c>
      <c r="C237" s="114">
        <v>7.2161000000000003E-2</v>
      </c>
      <c r="D237" s="114">
        <v>0</v>
      </c>
      <c r="E237" s="114">
        <v>0</v>
      </c>
      <c r="F237" s="114">
        <v>0</v>
      </c>
      <c r="G237" s="115"/>
      <c r="H237" s="116"/>
    </row>
    <row r="238" spans="1:8" s="117" customFormat="1" ht="14.4" x14ac:dyDescent="0.3">
      <c r="A238" s="114" t="s">
        <v>414</v>
      </c>
      <c r="B238" s="114">
        <v>0</v>
      </c>
      <c r="C238" s="114">
        <v>0</v>
      </c>
      <c r="D238" s="114">
        <v>0</v>
      </c>
      <c r="E238" s="114">
        <v>0</v>
      </c>
      <c r="F238" s="114">
        <v>0</v>
      </c>
      <c r="G238" s="118"/>
      <c r="H238" s="119"/>
    </row>
    <row r="239" spans="1:8" ht="14.4" x14ac:dyDescent="0.3">
      <c r="A239" s="120" t="s">
        <v>61</v>
      </c>
      <c r="B239" s="120">
        <v>1.4378759999999999</v>
      </c>
      <c r="C239" s="120">
        <v>0.78028644000000014</v>
      </c>
      <c r="D239" s="120">
        <v>1.6617284900000002</v>
      </c>
      <c r="E239" s="120">
        <v>0.32510849000000003</v>
      </c>
      <c r="F239" s="120">
        <v>0</v>
      </c>
      <c r="G239" s="121"/>
    </row>
    <row r="240" spans="1:8" ht="14.4" x14ac:dyDescent="0.3">
      <c r="A240" s="120" t="s">
        <v>249</v>
      </c>
      <c r="B240" s="120">
        <v>0</v>
      </c>
      <c r="C240" s="120">
        <v>0</v>
      </c>
      <c r="D240" s="120">
        <v>0</v>
      </c>
      <c r="E240" s="120">
        <v>0</v>
      </c>
      <c r="F240" s="120">
        <v>0</v>
      </c>
      <c r="G240" s="121"/>
    </row>
    <row r="241" spans="1:7" ht="14.4" x14ac:dyDescent="0.3">
      <c r="A241" s="120" t="s">
        <v>415</v>
      </c>
      <c r="B241" s="120">
        <v>0</v>
      </c>
      <c r="C241" s="120">
        <v>0.28915459999999998</v>
      </c>
      <c r="D241" s="120">
        <v>0</v>
      </c>
      <c r="E241" s="120">
        <v>0</v>
      </c>
      <c r="F241" s="120">
        <v>0</v>
      </c>
      <c r="G241" s="121"/>
    </row>
    <row r="242" spans="1:7" ht="14.4" x14ac:dyDescent="0.3">
      <c r="A242" s="120" t="s">
        <v>258</v>
      </c>
      <c r="B242" s="120">
        <v>0</v>
      </c>
      <c r="C242" s="120">
        <v>0</v>
      </c>
      <c r="D242" s="120">
        <v>0</v>
      </c>
      <c r="E242" s="120">
        <v>0</v>
      </c>
      <c r="F242" s="120">
        <v>0</v>
      </c>
      <c r="G242" s="121"/>
    </row>
    <row r="243" spans="1:7" ht="14.4" x14ac:dyDescent="0.3">
      <c r="A243" s="120" t="s">
        <v>21</v>
      </c>
      <c r="B243" s="120">
        <v>0.10787795999999999</v>
      </c>
      <c r="C243" s="120">
        <v>9.3718270000000006E-2</v>
      </c>
      <c r="D243" s="120">
        <v>3.9890300000000004E-2</v>
      </c>
      <c r="E243" s="120">
        <v>0</v>
      </c>
      <c r="F243" s="120">
        <v>0</v>
      </c>
      <c r="G243" s="121"/>
    </row>
    <row r="244" spans="1:7" ht="14.4" x14ac:dyDescent="0.3">
      <c r="A244" s="120" t="s">
        <v>2</v>
      </c>
      <c r="B244" s="120">
        <v>6.0961750000000002E-2</v>
      </c>
      <c r="C244" s="120">
        <v>0.10772246999999999</v>
      </c>
      <c r="D244" s="120">
        <v>0</v>
      </c>
      <c r="E244" s="120">
        <v>0</v>
      </c>
      <c r="F244" s="120">
        <v>0</v>
      </c>
      <c r="G244" s="121"/>
    </row>
    <row r="245" spans="1:7" ht="14.4" x14ac:dyDescent="0.3">
      <c r="A245" s="120" t="s">
        <v>335</v>
      </c>
      <c r="B245" s="120">
        <v>3.4499000000000002E-2</v>
      </c>
      <c r="C245" s="120">
        <v>0</v>
      </c>
      <c r="D245" s="120">
        <v>0</v>
      </c>
      <c r="E245" s="120">
        <v>0</v>
      </c>
      <c r="F245" s="120">
        <v>0</v>
      </c>
      <c r="G245" s="121"/>
    </row>
    <row r="246" spans="1:7" ht="14.4" x14ac:dyDescent="0.3">
      <c r="A246" s="120" t="s">
        <v>131</v>
      </c>
      <c r="B246" s="120">
        <v>0.48851858999999997</v>
      </c>
      <c r="C246" s="120">
        <v>2.5092E-2</v>
      </c>
      <c r="D246" s="120">
        <v>4.4999999999999997E-3</v>
      </c>
      <c r="E246" s="120">
        <v>0</v>
      </c>
      <c r="F246" s="120">
        <v>0</v>
      </c>
      <c r="G246" s="121"/>
    </row>
    <row r="247" spans="1:7" ht="14.4" x14ac:dyDescent="0.3">
      <c r="A247" s="120" t="s">
        <v>36</v>
      </c>
      <c r="B247" s="120">
        <v>0</v>
      </c>
      <c r="C247" s="120">
        <v>4.6672899999999996E-2</v>
      </c>
      <c r="D247" s="120">
        <v>0</v>
      </c>
      <c r="E247" s="120">
        <v>0</v>
      </c>
      <c r="F247" s="120">
        <v>0</v>
      </c>
      <c r="G247" s="121"/>
    </row>
    <row r="248" spans="1:7" ht="14.4" x14ac:dyDescent="0.3">
      <c r="A248" s="120" t="s">
        <v>51</v>
      </c>
      <c r="B248" s="120">
        <v>0.19106600999999995</v>
      </c>
      <c r="C248" s="120">
        <v>0.17423328000000002</v>
      </c>
      <c r="D248" s="120">
        <v>0.25155322999999996</v>
      </c>
      <c r="E248" s="120">
        <v>0.19155907000000003</v>
      </c>
      <c r="F248" s="120">
        <v>0</v>
      </c>
      <c r="G248" s="121"/>
    </row>
    <row r="249" spans="1:7" ht="14.4" x14ac:dyDescent="0.3">
      <c r="A249" s="120" t="s">
        <v>219</v>
      </c>
      <c r="B249" s="120">
        <v>0.17261045999999999</v>
      </c>
      <c r="C249" s="120">
        <v>8.1529199999999993E-3</v>
      </c>
      <c r="D249" s="120">
        <v>0</v>
      </c>
      <c r="E249" s="120">
        <v>0</v>
      </c>
      <c r="F249" s="120">
        <v>0</v>
      </c>
    </row>
    <row r="250" spans="1:7" ht="14.4" x14ac:dyDescent="0.3">
      <c r="A250" s="120" t="s">
        <v>31</v>
      </c>
      <c r="B250" s="120">
        <v>3.5240619999999993E-2</v>
      </c>
      <c r="C250" s="120">
        <v>5.2679200000000006E-3</v>
      </c>
      <c r="D250" s="120">
        <v>0</v>
      </c>
      <c r="E250" s="120">
        <v>0</v>
      </c>
      <c r="F250" s="120">
        <v>0</v>
      </c>
    </row>
    <row r="251" spans="1:7" ht="14.4" x14ac:dyDescent="0.3">
      <c r="A251" s="120" t="s">
        <v>19</v>
      </c>
      <c r="B251" s="120">
        <v>0.45456946000000004</v>
      </c>
      <c r="C251" s="120">
        <v>0</v>
      </c>
      <c r="D251" s="120">
        <v>0</v>
      </c>
      <c r="E251" s="120">
        <v>0</v>
      </c>
      <c r="F251" s="120">
        <v>0</v>
      </c>
    </row>
    <row r="252" spans="1:7" ht="14.4" x14ac:dyDescent="0.3">
      <c r="A252" s="120" t="s">
        <v>170</v>
      </c>
      <c r="B252" s="120">
        <v>0</v>
      </c>
      <c r="C252" s="120">
        <v>0.30630146000000003</v>
      </c>
      <c r="D252" s="120">
        <v>1.747607E-2</v>
      </c>
      <c r="E252" s="120">
        <v>0</v>
      </c>
      <c r="F252" s="120">
        <v>0</v>
      </c>
    </row>
    <row r="253" spans="1:7" ht="14.4" x14ac:dyDescent="0.3">
      <c r="A253" s="120" t="s">
        <v>416</v>
      </c>
      <c r="B253" s="120">
        <v>0</v>
      </c>
      <c r="C253" s="120">
        <v>0.10113659999999999</v>
      </c>
      <c r="D253" s="120">
        <v>5.0779864700000017</v>
      </c>
      <c r="E253" s="120">
        <v>1.9864040599999999</v>
      </c>
      <c r="F253" s="120">
        <v>0</v>
      </c>
    </row>
    <row r="254" spans="1:7" ht="14.4" x14ac:dyDescent="0.3">
      <c r="A254" s="120" t="s">
        <v>10</v>
      </c>
      <c r="B254" s="120">
        <v>6.1439999999999995E-2</v>
      </c>
      <c r="C254" s="120">
        <v>0</v>
      </c>
      <c r="D254" s="120">
        <v>0</v>
      </c>
      <c r="E254" s="120">
        <v>0</v>
      </c>
      <c r="F254" s="120">
        <v>0</v>
      </c>
    </row>
    <row r="255" spans="1:7" ht="14.4" x14ac:dyDescent="0.3">
      <c r="A255" s="120" t="s">
        <v>62</v>
      </c>
      <c r="B255" s="120">
        <v>0</v>
      </c>
      <c r="C255" s="120">
        <v>0.17406070000000001</v>
      </c>
      <c r="D255" s="120">
        <v>0</v>
      </c>
      <c r="E255" s="120">
        <v>0</v>
      </c>
      <c r="F255" s="120">
        <v>0</v>
      </c>
    </row>
    <row r="256" spans="1:7" ht="14.4" x14ac:dyDescent="0.3">
      <c r="A256" s="120" t="s">
        <v>166</v>
      </c>
      <c r="B256" s="120">
        <v>1.0367540000000001E-2</v>
      </c>
      <c r="C256" s="120">
        <v>0</v>
      </c>
      <c r="D256" s="120">
        <v>0</v>
      </c>
      <c r="E256" s="120">
        <v>0</v>
      </c>
      <c r="F256" s="120">
        <v>0</v>
      </c>
    </row>
    <row r="257" spans="1:6" ht="14.4" x14ac:dyDescent="0.3">
      <c r="A257" s="120"/>
      <c r="B257" s="120"/>
      <c r="C257" s="120"/>
      <c r="D257" s="120"/>
      <c r="E257" s="120"/>
      <c r="F257" s="120"/>
    </row>
    <row r="258" spans="1:6" ht="14.4" x14ac:dyDescent="0.3">
      <c r="A258" s="120"/>
      <c r="B258" s="120"/>
      <c r="C258" s="120"/>
      <c r="D258" s="120"/>
      <c r="E258" s="120"/>
      <c r="F258" s="120"/>
    </row>
    <row r="259" spans="1:6" ht="14.4" x14ac:dyDescent="0.3">
      <c r="A259" s="120"/>
      <c r="B259" s="120"/>
      <c r="C259" s="120"/>
      <c r="D259" s="120"/>
      <c r="E259" s="120"/>
      <c r="F259" s="120"/>
    </row>
    <row r="260" spans="1:6" ht="14.4" x14ac:dyDescent="0.3">
      <c r="A260" s="120"/>
      <c r="B260" s="120"/>
      <c r="C260" s="120"/>
      <c r="D260" s="120"/>
      <c r="E260" s="120"/>
      <c r="F260" s="120"/>
    </row>
    <row r="261" spans="1:6" ht="14.4" x14ac:dyDescent="0.3">
      <c r="A261" s="120"/>
      <c r="B261" s="120"/>
      <c r="C261" s="120"/>
      <c r="D261" s="120"/>
      <c r="E261" s="120"/>
      <c r="F261" s="120"/>
    </row>
    <row r="262" spans="1:6" ht="14.4" x14ac:dyDescent="0.3">
      <c r="A262" s="120"/>
      <c r="B262" s="120"/>
      <c r="C262" s="120"/>
      <c r="D262" s="120"/>
      <c r="E262" s="120"/>
      <c r="F262" s="120"/>
    </row>
    <row r="263" spans="1:6" ht="14.4" x14ac:dyDescent="0.3">
      <c r="A263" s="120"/>
      <c r="B263" s="120"/>
      <c r="C263" s="120"/>
      <c r="D263" s="120"/>
      <c r="E263" s="120"/>
      <c r="F263" s="120"/>
    </row>
    <row r="264" spans="1:6" ht="14.4" x14ac:dyDescent="0.3">
      <c r="A264" s="120"/>
      <c r="B264" s="120"/>
      <c r="C264" s="120"/>
      <c r="D264" s="120"/>
      <c r="E264" s="120"/>
      <c r="F264" s="120"/>
    </row>
    <row r="265" spans="1:6" ht="14.4" x14ac:dyDescent="0.3">
      <c r="A265" s="120"/>
      <c r="B265" s="120"/>
      <c r="C265" s="120"/>
      <c r="D265" s="120"/>
      <c r="E265" s="120"/>
      <c r="F265" s="120"/>
    </row>
    <row r="266" spans="1:6" ht="14.4" x14ac:dyDescent="0.3">
      <c r="A266" s="120"/>
      <c r="B266" s="120"/>
      <c r="C266" s="120"/>
      <c r="D266" s="120"/>
      <c r="E266" s="120"/>
      <c r="F266" s="120"/>
    </row>
    <row r="267" spans="1:6" ht="14.4" x14ac:dyDescent="0.3">
      <c r="A267" s="120"/>
      <c r="B267" s="120"/>
      <c r="C267" s="120"/>
      <c r="D267" s="120"/>
      <c r="E267" s="120"/>
      <c r="F267" s="120"/>
    </row>
    <row r="268" spans="1:6" ht="14.4" x14ac:dyDescent="0.3">
      <c r="A268" s="120"/>
      <c r="B268" s="120"/>
      <c r="C268" s="120"/>
      <c r="D268" s="120"/>
      <c r="E268" s="120"/>
      <c r="F268" s="120"/>
    </row>
    <row r="269" spans="1:6" ht="14.4" x14ac:dyDescent="0.3">
      <c r="A269" s="120"/>
      <c r="B269" s="120"/>
      <c r="C269" s="120"/>
      <c r="D269" s="120"/>
      <c r="E269" s="120"/>
      <c r="F269" s="120"/>
    </row>
    <row r="270" spans="1:6" ht="14.4" x14ac:dyDescent="0.3">
      <c r="A270" s="120"/>
      <c r="B270" s="120"/>
      <c r="C270" s="120"/>
      <c r="D270" s="120"/>
      <c r="E270" s="120"/>
      <c r="F270" s="120"/>
    </row>
    <row r="271" spans="1:6" ht="14.4" x14ac:dyDescent="0.3">
      <c r="A271" s="120"/>
      <c r="B271" s="120"/>
      <c r="C271" s="120"/>
      <c r="D271" s="120"/>
      <c r="E271" s="120"/>
      <c r="F271" s="120"/>
    </row>
    <row r="272" spans="1:6" ht="14.4" x14ac:dyDescent="0.3">
      <c r="A272" s="120"/>
      <c r="B272" s="120"/>
      <c r="C272" s="120"/>
      <c r="D272" s="120"/>
      <c r="E272" s="120"/>
      <c r="F272" s="120"/>
    </row>
    <row r="273" spans="1:6" ht="14.4" x14ac:dyDescent="0.3">
      <c r="A273" s="120"/>
      <c r="B273" s="120"/>
      <c r="C273" s="120"/>
      <c r="D273" s="120"/>
      <c r="E273" s="120"/>
      <c r="F273" s="120"/>
    </row>
    <row r="274" spans="1:6" ht="14.4" x14ac:dyDescent="0.3">
      <c r="A274" s="120"/>
      <c r="B274" s="120"/>
      <c r="C274" s="120"/>
      <c r="D274" s="120"/>
      <c r="E274" s="120"/>
      <c r="F274" s="120"/>
    </row>
    <row r="275" spans="1:6" ht="14.4" x14ac:dyDescent="0.3">
      <c r="A275" s="120"/>
      <c r="B275" s="120"/>
      <c r="C275" s="120"/>
      <c r="D275" s="120"/>
      <c r="E275" s="120"/>
      <c r="F275" s="120"/>
    </row>
    <row r="276" spans="1:6" ht="14.4" x14ac:dyDescent="0.3">
      <c r="A276" s="120"/>
      <c r="B276" s="120"/>
      <c r="C276" s="120"/>
      <c r="D276" s="120"/>
      <c r="E276" s="120"/>
      <c r="F276" s="120"/>
    </row>
    <row r="277" spans="1:6" ht="14.4" x14ac:dyDescent="0.3">
      <c r="A277" s="120"/>
      <c r="B277" s="120"/>
      <c r="C277" s="120"/>
      <c r="D277" s="120"/>
      <c r="E277" s="120"/>
      <c r="F277" s="120"/>
    </row>
    <row r="278" spans="1:6" ht="14.4" x14ac:dyDescent="0.3">
      <c r="A278" s="120"/>
      <c r="B278" s="120"/>
      <c r="C278" s="120"/>
      <c r="D278" s="120"/>
      <c r="E278" s="120"/>
      <c r="F278" s="120"/>
    </row>
    <row r="279" spans="1:6" ht="14.4" x14ac:dyDescent="0.3">
      <c r="A279" s="120"/>
      <c r="B279" s="120"/>
      <c r="C279" s="120"/>
      <c r="D279" s="120"/>
      <c r="E279" s="120"/>
      <c r="F279" s="120"/>
    </row>
    <row r="280" spans="1:6" ht="14.4" x14ac:dyDescent="0.3">
      <c r="A280" s="120"/>
      <c r="B280" s="120"/>
      <c r="C280" s="120"/>
      <c r="D280" s="120"/>
      <c r="E280" s="120"/>
      <c r="F280" s="120"/>
    </row>
    <row r="281" spans="1:6" ht="14.4" x14ac:dyDescent="0.3">
      <c r="A281" s="120"/>
      <c r="B281" s="120"/>
      <c r="C281" s="120"/>
      <c r="D281" s="120"/>
      <c r="E281" s="120"/>
      <c r="F281" s="120"/>
    </row>
    <row r="282" spans="1:6" ht="14.4" x14ac:dyDescent="0.3">
      <c r="A282" s="120"/>
      <c r="B282" s="120"/>
      <c r="C282" s="120"/>
      <c r="D282" s="120"/>
      <c r="E282" s="120"/>
      <c r="F282" s="120"/>
    </row>
    <row r="283" spans="1:6" ht="14.4" x14ac:dyDescent="0.3">
      <c r="A283" s="120"/>
      <c r="B283" s="120"/>
      <c r="C283" s="120"/>
      <c r="D283" s="120"/>
      <c r="E283" s="120"/>
      <c r="F283" s="120"/>
    </row>
    <row r="284" spans="1:6" ht="14.4" x14ac:dyDescent="0.3">
      <c r="A284" s="120"/>
      <c r="B284" s="120"/>
      <c r="C284" s="120"/>
      <c r="D284" s="120"/>
      <c r="E284" s="120"/>
      <c r="F284" s="120"/>
    </row>
    <row r="285" spans="1:6" ht="14.4" x14ac:dyDescent="0.3">
      <c r="A285" s="120"/>
      <c r="B285" s="120"/>
      <c r="C285" s="120"/>
      <c r="D285" s="120"/>
      <c r="E285" s="120"/>
      <c r="F285" s="120"/>
    </row>
    <row r="286" spans="1:6" ht="14.4" x14ac:dyDescent="0.3">
      <c r="A286" s="120"/>
      <c r="B286" s="120"/>
      <c r="C286" s="120"/>
      <c r="D286" s="120"/>
      <c r="E286" s="120"/>
      <c r="F286" s="120"/>
    </row>
    <row r="287" spans="1:6" ht="14.4" x14ac:dyDescent="0.3">
      <c r="A287" s="120"/>
      <c r="B287" s="120"/>
      <c r="C287" s="120"/>
      <c r="D287" s="120"/>
      <c r="E287" s="120"/>
      <c r="F287" s="120"/>
    </row>
    <row r="288" spans="1:6" ht="14.4" x14ac:dyDescent="0.3">
      <c r="A288" s="120"/>
      <c r="B288" s="120"/>
      <c r="C288" s="120"/>
      <c r="D288" s="120"/>
      <c r="E288" s="120"/>
      <c r="F288" s="120"/>
    </row>
    <row r="289" spans="1:6" ht="14.4" x14ac:dyDescent="0.3">
      <c r="A289" s="120"/>
      <c r="B289" s="120"/>
      <c r="C289" s="120"/>
      <c r="D289" s="120"/>
      <c r="E289" s="120"/>
      <c r="F289" s="120"/>
    </row>
    <row r="290" spans="1:6" ht="14.4" x14ac:dyDescent="0.3">
      <c r="A290" s="120"/>
      <c r="B290" s="120"/>
      <c r="C290" s="120"/>
      <c r="D290" s="120"/>
      <c r="E290" s="120"/>
      <c r="F290" s="120"/>
    </row>
    <row r="291" spans="1:6" ht="14.4" x14ac:dyDescent="0.3">
      <c r="A291" s="120"/>
      <c r="B291" s="120"/>
      <c r="C291" s="120"/>
      <c r="D291" s="120"/>
      <c r="E291" s="120"/>
      <c r="F291" s="120"/>
    </row>
    <row r="292" spans="1:6" ht="14.4" x14ac:dyDescent="0.3">
      <c r="A292" s="120"/>
      <c r="B292" s="120"/>
      <c r="C292" s="120"/>
      <c r="D292" s="120"/>
      <c r="E292" s="120"/>
      <c r="F292" s="120"/>
    </row>
    <row r="293" spans="1:6" ht="14.4" x14ac:dyDescent="0.3">
      <c r="A293" s="120"/>
      <c r="B293" s="120"/>
      <c r="C293" s="120"/>
      <c r="D293" s="120"/>
      <c r="E293" s="120"/>
      <c r="F293" s="120"/>
    </row>
    <row r="294" spans="1:6" ht="14.4" x14ac:dyDescent="0.3">
      <c r="A294" s="120"/>
      <c r="B294" s="120"/>
      <c r="C294" s="120"/>
      <c r="D294" s="120"/>
      <c r="E294" s="120"/>
      <c r="F294" s="120"/>
    </row>
    <row r="295" spans="1:6" ht="14.4" x14ac:dyDescent="0.3">
      <c r="A295" s="120"/>
      <c r="B295" s="120"/>
      <c r="C295" s="120"/>
      <c r="D295" s="120"/>
      <c r="E295" s="120"/>
      <c r="F295" s="120"/>
    </row>
    <row r="296" spans="1:6" ht="14.4" x14ac:dyDescent="0.3">
      <c r="A296" s="120"/>
      <c r="B296" s="120"/>
      <c r="C296" s="120"/>
      <c r="D296" s="120"/>
      <c r="E296" s="120"/>
      <c r="F296" s="120"/>
    </row>
    <row r="297" spans="1:6" ht="14.4" x14ac:dyDescent="0.3">
      <c r="A297" s="120"/>
      <c r="B297" s="120"/>
      <c r="C297" s="120"/>
      <c r="D297" s="120"/>
      <c r="E297" s="120"/>
      <c r="F297" s="120"/>
    </row>
    <row r="298" spans="1:6" ht="14.4" x14ac:dyDescent="0.3">
      <c r="A298" s="120"/>
      <c r="B298" s="120"/>
      <c r="C298" s="120"/>
      <c r="D298" s="120"/>
      <c r="E298" s="120"/>
      <c r="F298" s="120"/>
    </row>
    <row r="299" spans="1:6" ht="14.4" x14ac:dyDescent="0.3">
      <c r="A299" s="120"/>
      <c r="B299" s="120"/>
      <c r="C299" s="120"/>
      <c r="D299" s="120"/>
      <c r="E299" s="120"/>
      <c r="F299" s="120"/>
    </row>
    <row r="300" spans="1:6" ht="14.4" x14ac:dyDescent="0.3">
      <c r="A300" s="120"/>
      <c r="B300" s="120"/>
      <c r="C300" s="120"/>
      <c r="D300" s="120"/>
      <c r="E300" s="120"/>
      <c r="F300" s="120"/>
    </row>
    <row r="301" spans="1:6" ht="14.4" x14ac:dyDescent="0.3">
      <c r="A301" s="120"/>
      <c r="B301" s="120"/>
      <c r="C301" s="120"/>
      <c r="D301" s="120"/>
      <c r="E301" s="120"/>
      <c r="F301" s="120"/>
    </row>
    <row r="302" spans="1:6" ht="14.4" x14ac:dyDescent="0.3">
      <c r="A302" s="120"/>
      <c r="B302" s="120"/>
      <c r="C302" s="120"/>
      <c r="D302" s="120"/>
      <c r="E302" s="120"/>
      <c r="F302" s="120"/>
    </row>
    <row r="303" spans="1:6" ht="14.4" x14ac:dyDescent="0.3">
      <c r="A303" s="120"/>
      <c r="B303" s="120"/>
      <c r="C303" s="120"/>
      <c r="D303" s="120"/>
      <c r="E303" s="120"/>
      <c r="F303" s="120"/>
    </row>
    <row r="304" spans="1:6" ht="14.4" x14ac:dyDescent="0.3">
      <c r="A304" s="120"/>
      <c r="B304" s="120"/>
      <c r="C304" s="120"/>
      <c r="D304" s="120"/>
      <c r="E304" s="120"/>
      <c r="F304" s="120"/>
    </row>
    <row r="305" spans="1:6" ht="14.4" x14ac:dyDescent="0.3">
      <c r="A305" s="120"/>
      <c r="B305" s="120"/>
      <c r="C305" s="120"/>
      <c r="D305" s="120"/>
      <c r="E305" s="120"/>
      <c r="F305" s="120"/>
    </row>
    <row r="306" spans="1:6" ht="14.4" x14ac:dyDescent="0.3">
      <c r="A306" s="120"/>
      <c r="B306" s="120"/>
      <c r="C306" s="120"/>
      <c r="D306" s="120"/>
      <c r="E306" s="120"/>
      <c r="F306" s="120"/>
    </row>
    <row r="307" spans="1:6" ht="14.4" x14ac:dyDescent="0.3">
      <c r="A307" s="120"/>
      <c r="B307" s="120"/>
      <c r="C307" s="120"/>
      <c r="D307" s="120"/>
      <c r="E307" s="120"/>
      <c r="F307" s="120"/>
    </row>
    <row r="308" spans="1:6" ht="14.4" x14ac:dyDescent="0.3">
      <c r="A308" s="120"/>
      <c r="B308" s="120"/>
      <c r="C308" s="120"/>
      <c r="D308" s="120"/>
      <c r="E308" s="120"/>
      <c r="F308" s="120"/>
    </row>
    <row r="309" spans="1:6" ht="14.4" x14ac:dyDescent="0.3">
      <c r="A309" s="120"/>
      <c r="B309" s="120"/>
      <c r="C309" s="120"/>
      <c r="D309" s="120"/>
      <c r="E309" s="120"/>
      <c r="F309" s="120"/>
    </row>
    <row r="310" spans="1:6" ht="14.4" x14ac:dyDescent="0.3">
      <c r="A310" s="120"/>
      <c r="B310" s="120"/>
      <c r="C310" s="120"/>
      <c r="D310" s="120"/>
      <c r="E310" s="120"/>
      <c r="F310" s="120"/>
    </row>
    <row r="311" spans="1:6" ht="14.4" x14ac:dyDescent="0.3">
      <c r="A311" s="120"/>
      <c r="B311" s="120"/>
      <c r="C311" s="120"/>
      <c r="D311" s="120"/>
      <c r="E311" s="120"/>
      <c r="F311" s="120"/>
    </row>
    <row r="312" spans="1:6" ht="14.4" x14ac:dyDescent="0.3">
      <c r="A312" s="120"/>
      <c r="B312" s="120"/>
      <c r="C312" s="120"/>
      <c r="D312" s="120"/>
      <c r="E312" s="120"/>
      <c r="F312" s="120"/>
    </row>
    <row r="313" spans="1:6" ht="14.4" x14ac:dyDescent="0.3">
      <c r="A313" s="120"/>
      <c r="B313" s="120"/>
      <c r="C313" s="120"/>
      <c r="D313" s="120"/>
      <c r="E313" s="120"/>
      <c r="F313" s="120"/>
    </row>
    <row r="314" spans="1:6" ht="14.4" x14ac:dyDescent="0.3">
      <c r="A314" s="120"/>
      <c r="B314" s="120"/>
      <c r="C314" s="120"/>
      <c r="D314" s="120"/>
      <c r="E314" s="120"/>
      <c r="F314" s="120"/>
    </row>
    <row r="315" spans="1:6" ht="14.4" x14ac:dyDescent="0.3">
      <c r="A315" s="120"/>
      <c r="B315" s="120"/>
      <c r="C315" s="120"/>
      <c r="D315" s="120"/>
      <c r="E315" s="120"/>
      <c r="F315" s="120"/>
    </row>
    <row r="316" spans="1:6" ht="14.4" x14ac:dyDescent="0.3">
      <c r="A316" s="120"/>
      <c r="B316" s="120"/>
      <c r="C316" s="120"/>
      <c r="D316" s="120"/>
      <c r="E316" s="120"/>
      <c r="F316" s="120"/>
    </row>
    <row r="317" spans="1:6" ht="14.4" x14ac:dyDescent="0.3">
      <c r="A317" s="120"/>
      <c r="B317" s="120"/>
      <c r="C317" s="120"/>
      <c r="D317" s="120"/>
      <c r="E317" s="120"/>
      <c r="F317" s="120"/>
    </row>
    <row r="318" spans="1:6" ht="14.4" x14ac:dyDescent="0.3">
      <c r="A318" s="120"/>
      <c r="B318" s="120"/>
      <c r="C318" s="120"/>
      <c r="D318" s="120"/>
      <c r="E318" s="120"/>
      <c r="F318" s="120"/>
    </row>
    <row r="319" spans="1:6" ht="14.4" x14ac:dyDescent="0.3">
      <c r="A319" s="120"/>
      <c r="B319" s="120"/>
      <c r="C319" s="120"/>
      <c r="D319" s="120"/>
      <c r="E319" s="120"/>
      <c r="F319" s="120"/>
    </row>
    <row r="320" spans="1:6" ht="14.4" x14ac:dyDescent="0.3">
      <c r="A320" s="120"/>
      <c r="B320" s="120"/>
      <c r="C320" s="120"/>
      <c r="D320" s="120"/>
      <c r="E320" s="120"/>
      <c r="F320" s="120"/>
    </row>
    <row r="321" spans="1:6" ht="14.4" x14ac:dyDescent="0.3">
      <c r="A321" s="120"/>
      <c r="B321" s="120"/>
      <c r="C321" s="120"/>
      <c r="D321" s="120"/>
      <c r="E321" s="120"/>
      <c r="F321" s="120"/>
    </row>
    <row r="322" spans="1:6" ht="14.4" x14ac:dyDescent="0.3">
      <c r="A322" s="120"/>
      <c r="B322" s="120"/>
      <c r="C322" s="120"/>
      <c r="D322" s="120"/>
      <c r="E322" s="120"/>
      <c r="F322" s="120"/>
    </row>
    <row r="323" spans="1:6" ht="14.4" x14ac:dyDescent="0.3">
      <c r="A323" s="120"/>
      <c r="B323" s="120"/>
      <c r="C323" s="120"/>
      <c r="D323" s="120"/>
      <c r="E323" s="120"/>
      <c r="F323" s="120"/>
    </row>
    <row r="324" spans="1:6" ht="14.4" x14ac:dyDescent="0.3">
      <c r="A324" s="120"/>
      <c r="B324" s="120"/>
      <c r="C324" s="120"/>
      <c r="D324" s="120"/>
      <c r="E324" s="120"/>
      <c r="F324" s="120"/>
    </row>
    <row r="325" spans="1:6" ht="14.4" x14ac:dyDescent="0.3">
      <c r="A325" s="120"/>
      <c r="B325" s="120"/>
      <c r="C325" s="120"/>
      <c r="D325" s="120"/>
      <c r="E325" s="120"/>
      <c r="F325" s="120"/>
    </row>
    <row r="326" spans="1:6" ht="14.4" x14ac:dyDescent="0.3">
      <c r="A326" s="120"/>
      <c r="B326" s="120"/>
      <c r="C326" s="120"/>
      <c r="D326" s="120"/>
      <c r="E326" s="120"/>
      <c r="F326" s="120"/>
    </row>
    <row r="327" spans="1:6" ht="14.4" x14ac:dyDescent="0.3">
      <c r="A327" s="120"/>
      <c r="B327" s="120"/>
      <c r="C327" s="120"/>
      <c r="D327" s="120"/>
      <c r="E327" s="120"/>
      <c r="F327" s="120"/>
    </row>
    <row r="328" spans="1:6" ht="14.4" x14ac:dyDescent="0.3">
      <c r="A328" s="120"/>
      <c r="B328" s="120"/>
      <c r="C328" s="120"/>
      <c r="D328" s="120"/>
      <c r="E328" s="120"/>
      <c r="F328" s="120"/>
    </row>
    <row r="329" spans="1:6" ht="14.4" x14ac:dyDescent="0.3">
      <c r="A329" s="120"/>
      <c r="B329" s="120"/>
      <c r="C329" s="120"/>
      <c r="D329" s="120"/>
      <c r="E329" s="120"/>
      <c r="F329" s="120"/>
    </row>
    <row r="330" spans="1:6" ht="14.4" x14ac:dyDescent="0.3">
      <c r="A330" s="120"/>
      <c r="B330" s="120"/>
      <c r="C330" s="120"/>
      <c r="D330" s="120"/>
      <c r="E330" s="120"/>
      <c r="F330" s="120"/>
    </row>
    <row r="331" spans="1:6" ht="14.4" x14ac:dyDescent="0.3">
      <c r="A331" s="120"/>
      <c r="B331" s="120"/>
      <c r="C331" s="120"/>
      <c r="D331" s="120"/>
      <c r="E331" s="120"/>
      <c r="F331" s="120"/>
    </row>
    <row r="332" spans="1:6" ht="14.4" x14ac:dyDescent="0.3">
      <c r="A332" s="120"/>
      <c r="B332" s="120"/>
      <c r="C332" s="120"/>
      <c r="D332" s="120"/>
      <c r="E332" s="120"/>
      <c r="F332" s="120"/>
    </row>
    <row r="333" spans="1:6" ht="14.4" x14ac:dyDescent="0.3">
      <c r="A333" s="120"/>
      <c r="B333" s="120"/>
      <c r="C333" s="120"/>
      <c r="D333" s="120"/>
      <c r="E333" s="120"/>
      <c r="F333" s="120"/>
    </row>
    <row r="334" spans="1:6" ht="14.4" x14ac:dyDescent="0.3">
      <c r="A334" s="120"/>
      <c r="B334" s="120"/>
      <c r="C334" s="120"/>
      <c r="D334" s="120"/>
      <c r="E334" s="120"/>
      <c r="F334" s="120"/>
    </row>
    <row r="335" spans="1:6" ht="14.4" x14ac:dyDescent="0.3">
      <c r="A335" s="120"/>
      <c r="B335" s="120"/>
      <c r="C335" s="120"/>
      <c r="D335" s="120"/>
      <c r="E335" s="120"/>
      <c r="F335" s="120"/>
    </row>
    <row r="336" spans="1:6" ht="14.4" x14ac:dyDescent="0.3">
      <c r="A336" s="120"/>
      <c r="B336" s="120"/>
      <c r="C336" s="120"/>
      <c r="D336" s="120"/>
      <c r="E336" s="120"/>
      <c r="F336" s="120"/>
    </row>
    <row r="337" spans="1:6" ht="14.4" x14ac:dyDescent="0.3">
      <c r="A337" s="120"/>
      <c r="B337" s="120"/>
      <c r="C337" s="120"/>
      <c r="D337" s="120"/>
      <c r="E337" s="120"/>
      <c r="F337" s="120"/>
    </row>
    <row r="338" spans="1:6" ht="14.4" x14ac:dyDescent="0.3">
      <c r="A338" s="120"/>
      <c r="B338" s="120"/>
      <c r="C338" s="120"/>
      <c r="D338" s="120"/>
      <c r="E338" s="120"/>
      <c r="F338" s="120"/>
    </row>
    <row r="339" spans="1:6" ht="14.4" x14ac:dyDescent="0.3">
      <c r="A339" s="120"/>
      <c r="B339" s="120"/>
      <c r="C339" s="120"/>
      <c r="D339" s="120"/>
      <c r="E339" s="120"/>
      <c r="F339" s="120"/>
    </row>
    <row r="340" spans="1:6" ht="14.4" x14ac:dyDescent="0.3">
      <c r="A340" s="120"/>
      <c r="B340" s="120"/>
      <c r="C340" s="120"/>
      <c r="D340" s="120"/>
      <c r="E340" s="120"/>
      <c r="F340" s="120"/>
    </row>
    <row r="341" spans="1:6" ht="14.4" x14ac:dyDescent="0.3">
      <c r="A341" s="120"/>
      <c r="B341" s="120"/>
      <c r="C341" s="120"/>
      <c r="D341" s="120"/>
      <c r="E341" s="120"/>
      <c r="F341" s="120"/>
    </row>
    <row r="342" spans="1:6" ht="14.4" x14ac:dyDescent="0.3">
      <c r="A342" s="120"/>
      <c r="B342" s="120"/>
      <c r="C342" s="120"/>
      <c r="D342" s="120"/>
      <c r="E342" s="120"/>
      <c r="F342" s="120"/>
    </row>
    <row r="343" spans="1:6" ht="14.4" x14ac:dyDescent="0.3">
      <c r="A343" s="120"/>
      <c r="B343" s="120"/>
      <c r="C343" s="120"/>
      <c r="D343" s="120"/>
      <c r="E343" s="120"/>
      <c r="F343" s="120"/>
    </row>
    <row r="344" spans="1:6" ht="14.4" x14ac:dyDescent="0.3">
      <c r="A344" s="120"/>
      <c r="B344" s="120"/>
      <c r="C344" s="120"/>
      <c r="D344" s="120"/>
      <c r="E344" s="120"/>
      <c r="F344" s="120"/>
    </row>
    <row r="345" spans="1:6" ht="14.4" x14ac:dyDescent="0.3">
      <c r="A345" s="120"/>
      <c r="B345" s="120"/>
      <c r="C345" s="120"/>
      <c r="D345" s="120"/>
      <c r="E345" s="120"/>
      <c r="F345" s="120"/>
    </row>
    <row r="346" spans="1:6" ht="14.4" x14ac:dyDescent="0.3">
      <c r="A346" s="120"/>
      <c r="B346" s="120"/>
      <c r="C346" s="120"/>
      <c r="D346" s="120"/>
      <c r="E346" s="120"/>
      <c r="F346" s="120"/>
    </row>
    <row r="347" spans="1:6" ht="14.4" x14ac:dyDescent="0.3">
      <c r="A347" s="120"/>
      <c r="B347" s="120"/>
      <c r="C347" s="120"/>
      <c r="D347" s="120"/>
      <c r="E347" s="120"/>
      <c r="F347" s="120"/>
    </row>
    <row r="348" spans="1:6" ht="14.4" x14ac:dyDescent="0.3">
      <c r="A348" s="120"/>
      <c r="B348" s="120"/>
      <c r="C348" s="120"/>
      <c r="D348" s="120"/>
      <c r="E348" s="120"/>
      <c r="F348" s="120"/>
    </row>
    <row r="349" spans="1:6" ht="14.4" x14ac:dyDescent="0.3">
      <c r="A349" s="120"/>
      <c r="B349" s="120"/>
      <c r="C349" s="120"/>
      <c r="D349" s="120"/>
      <c r="E349" s="120"/>
      <c r="F349" s="120"/>
    </row>
    <row r="350" spans="1:6" ht="14.4" x14ac:dyDescent="0.3">
      <c r="A350" s="120"/>
      <c r="B350" s="120"/>
      <c r="C350" s="120"/>
      <c r="D350" s="120"/>
      <c r="E350" s="120"/>
      <c r="F350" s="120"/>
    </row>
    <row r="351" spans="1:6" ht="14.4" x14ac:dyDescent="0.3">
      <c r="A351" s="120"/>
      <c r="B351" s="120"/>
      <c r="C351" s="120"/>
      <c r="D351" s="120"/>
      <c r="E351" s="120"/>
      <c r="F351" s="120"/>
    </row>
    <row r="352" spans="1:6" ht="14.4" x14ac:dyDescent="0.3">
      <c r="A352" s="120"/>
      <c r="B352" s="120"/>
      <c r="C352" s="120"/>
      <c r="D352" s="120"/>
      <c r="E352" s="120"/>
      <c r="F352" s="120"/>
    </row>
    <row r="353" spans="1:6" ht="14.4" x14ac:dyDescent="0.3">
      <c r="A353" s="120"/>
      <c r="B353" s="120"/>
      <c r="C353" s="120"/>
      <c r="D353" s="120"/>
      <c r="E353" s="120"/>
      <c r="F353" s="120"/>
    </row>
    <row r="354" spans="1:6" ht="14.4" x14ac:dyDescent="0.3">
      <c r="A354" s="120"/>
      <c r="B354" s="120"/>
      <c r="C354" s="120"/>
      <c r="D354" s="120"/>
      <c r="E354" s="120"/>
      <c r="F354" s="120"/>
    </row>
    <row r="355" spans="1:6" ht="14.4" x14ac:dyDescent="0.3">
      <c r="A355" s="120"/>
      <c r="B355" s="120"/>
      <c r="C355" s="120"/>
      <c r="D355" s="120"/>
      <c r="E355" s="120"/>
      <c r="F355" s="120"/>
    </row>
    <row r="356" spans="1:6" ht="14.4" x14ac:dyDescent="0.3">
      <c r="A356" s="120"/>
      <c r="B356" s="120"/>
      <c r="C356" s="120"/>
      <c r="D356" s="120"/>
      <c r="E356" s="120"/>
      <c r="F356" s="120"/>
    </row>
    <row r="357" spans="1:6" ht="14.4" x14ac:dyDescent="0.3">
      <c r="A357" s="120"/>
      <c r="B357" s="120"/>
      <c r="C357" s="120"/>
      <c r="D357" s="120"/>
      <c r="E357" s="120"/>
      <c r="F357" s="120"/>
    </row>
    <row r="358" spans="1:6" ht="14.4" x14ac:dyDescent="0.3">
      <c r="A358" s="120"/>
      <c r="B358" s="120"/>
      <c r="C358" s="120"/>
      <c r="D358" s="120"/>
      <c r="E358" s="120"/>
      <c r="F358" s="120"/>
    </row>
    <row r="359" spans="1:6" ht="14.4" x14ac:dyDescent="0.3">
      <c r="A359" s="120"/>
      <c r="B359" s="120"/>
      <c r="C359" s="120"/>
      <c r="D359" s="120"/>
      <c r="E359" s="120"/>
      <c r="F359" s="120"/>
    </row>
    <row r="360" spans="1:6" ht="14.4" x14ac:dyDescent="0.3">
      <c r="A360" s="120"/>
      <c r="B360" s="120"/>
      <c r="C360" s="120"/>
      <c r="D360" s="120"/>
      <c r="E360" s="120"/>
      <c r="F360" s="120"/>
    </row>
    <row r="361" spans="1:6" ht="14.4" x14ac:dyDescent="0.3">
      <c r="A361" s="120"/>
      <c r="B361" s="120"/>
      <c r="C361" s="120"/>
      <c r="D361" s="120"/>
      <c r="E361" s="120"/>
      <c r="F361" s="120"/>
    </row>
    <row r="362" spans="1:6" ht="14.4" x14ac:dyDescent="0.3">
      <c r="A362" s="120"/>
      <c r="B362" s="120"/>
      <c r="C362" s="120"/>
      <c r="D362" s="120"/>
      <c r="E362" s="120"/>
      <c r="F362" s="120"/>
    </row>
    <row r="363" spans="1:6" ht="14.4" x14ac:dyDescent="0.3">
      <c r="A363" s="120"/>
      <c r="B363" s="120"/>
      <c r="C363" s="120"/>
      <c r="D363" s="120"/>
      <c r="E363" s="120"/>
      <c r="F363" s="120"/>
    </row>
    <row r="364" spans="1:6" ht="14.4" x14ac:dyDescent="0.3">
      <c r="A364" s="120"/>
      <c r="B364" s="120"/>
      <c r="C364" s="120"/>
      <c r="D364" s="120"/>
      <c r="E364" s="120"/>
      <c r="F364" s="120"/>
    </row>
    <row r="365" spans="1:6" ht="14.4" x14ac:dyDescent="0.3">
      <c r="A365" s="120"/>
      <c r="B365" s="120"/>
      <c r="C365" s="120"/>
      <c r="D365" s="120"/>
      <c r="E365" s="120"/>
      <c r="F365" s="120"/>
    </row>
    <row r="366" spans="1:6" ht="14.4" x14ac:dyDescent="0.3">
      <c r="A366" s="120"/>
      <c r="B366" s="120"/>
      <c r="C366" s="120"/>
      <c r="D366" s="120"/>
      <c r="E366" s="120"/>
      <c r="F366" s="120"/>
    </row>
    <row r="367" spans="1:6" ht="14.4" x14ac:dyDescent="0.3">
      <c r="A367" s="120"/>
      <c r="B367" s="120"/>
      <c r="C367" s="120"/>
      <c r="D367" s="120"/>
      <c r="E367" s="120"/>
      <c r="F367" s="120"/>
    </row>
    <row r="368" spans="1:6" ht="14.4" x14ac:dyDescent="0.3">
      <c r="A368" s="120"/>
      <c r="B368" s="120"/>
      <c r="C368" s="120"/>
      <c r="D368" s="120"/>
      <c r="E368" s="120"/>
      <c r="F368" s="120"/>
    </row>
    <row r="369" spans="1:6" ht="14.4" x14ac:dyDescent="0.3">
      <c r="A369" s="120"/>
      <c r="B369" s="120"/>
      <c r="C369" s="120"/>
      <c r="D369" s="120"/>
      <c r="E369" s="120"/>
      <c r="F369" s="120"/>
    </row>
    <row r="370" spans="1:6" ht="14.4" x14ac:dyDescent="0.3">
      <c r="A370" s="120"/>
      <c r="B370" s="120"/>
      <c r="C370" s="120"/>
      <c r="D370" s="120"/>
      <c r="E370" s="120"/>
      <c r="F370" s="120"/>
    </row>
    <row r="371" spans="1:6" ht="14.4" x14ac:dyDescent="0.3">
      <c r="A371" s="120"/>
      <c r="B371" s="120"/>
      <c r="C371" s="120"/>
      <c r="D371" s="120"/>
      <c r="E371" s="120"/>
      <c r="F371" s="120"/>
    </row>
    <row r="372" spans="1:6" ht="14.4" x14ac:dyDescent="0.3">
      <c r="A372" s="120"/>
      <c r="B372" s="120"/>
      <c r="C372" s="120"/>
      <c r="D372" s="120"/>
      <c r="E372" s="120"/>
      <c r="F372" s="120"/>
    </row>
    <row r="373" spans="1:6" ht="14.4" x14ac:dyDescent="0.3">
      <c r="A373" s="120"/>
      <c r="B373" s="120"/>
      <c r="C373" s="120"/>
      <c r="D373" s="120"/>
      <c r="E373" s="120"/>
      <c r="F373" s="120"/>
    </row>
    <row r="374" spans="1:6" ht="14.4" x14ac:dyDescent="0.3">
      <c r="A374" s="120"/>
      <c r="B374" s="120"/>
      <c r="C374" s="120"/>
      <c r="D374" s="120"/>
      <c r="E374" s="120"/>
      <c r="F374" s="120"/>
    </row>
    <row r="375" spans="1:6" ht="14.4" x14ac:dyDescent="0.3">
      <c r="A375" s="120"/>
      <c r="B375" s="120"/>
      <c r="C375" s="120"/>
      <c r="D375" s="120"/>
      <c r="E375" s="120"/>
      <c r="F375" s="120"/>
    </row>
    <row r="376" spans="1:6" ht="14.4" x14ac:dyDescent="0.3">
      <c r="A376" s="120"/>
      <c r="B376" s="120"/>
      <c r="C376" s="120"/>
      <c r="D376" s="120"/>
      <c r="E376" s="120"/>
      <c r="F376" s="120"/>
    </row>
    <row r="377" spans="1:6" ht="14.4" x14ac:dyDescent="0.3">
      <c r="A377" s="120"/>
      <c r="B377" s="120"/>
      <c r="C377" s="120"/>
      <c r="D377" s="120"/>
      <c r="E377" s="120"/>
      <c r="F377" s="120"/>
    </row>
    <row r="378" spans="1:6" ht="14.4" x14ac:dyDescent="0.3">
      <c r="A378" s="120"/>
      <c r="B378" s="120"/>
      <c r="C378" s="120"/>
      <c r="D378" s="120"/>
      <c r="E378" s="120"/>
      <c r="F378" s="120"/>
    </row>
    <row r="379" spans="1:6" ht="14.4" x14ac:dyDescent="0.3">
      <c r="A379" s="120"/>
      <c r="B379" s="120"/>
      <c r="C379" s="120"/>
      <c r="D379" s="120"/>
      <c r="E379" s="120"/>
      <c r="F379" s="120"/>
    </row>
    <row r="380" spans="1:6" ht="14.4" x14ac:dyDescent="0.3">
      <c r="A380" s="120"/>
      <c r="B380" s="120"/>
      <c r="C380" s="120"/>
      <c r="D380" s="120"/>
      <c r="E380" s="120"/>
      <c r="F380" s="120"/>
    </row>
    <row r="381" spans="1:6" ht="14.4" x14ac:dyDescent="0.3">
      <c r="A381" s="120"/>
      <c r="B381" s="120"/>
      <c r="C381" s="120"/>
      <c r="D381" s="120"/>
      <c r="E381" s="120"/>
      <c r="F381" s="120"/>
    </row>
    <row r="382" spans="1:6" ht="14.4" x14ac:dyDescent="0.3">
      <c r="A382" s="120"/>
      <c r="B382" s="120"/>
      <c r="C382" s="120"/>
      <c r="D382" s="120"/>
      <c r="E382" s="120"/>
      <c r="F382" s="120"/>
    </row>
    <row r="383" spans="1:6" ht="14.4" x14ac:dyDescent="0.3">
      <c r="A383" s="120"/>
      <c r="B383" s="120"/>
      <c r="C383" s="120"/>
      <c r="D383" s="120"/>
      <c r="E383" s="120"/>
      <c r="F383" s="120"/>
    </row>
    <row r="384" spans="1:6" ht="14.4" x14ac:dyDescent="0.3">
      <c r="A384" s="120"/>
      <c r="B384" s="120"/>
      <c r="C384" s="120"/>
      <c r="D384" s="120"/>
      <c r="E384" s="120"/>
      <c r="F384" s="120"/>
    </row>
    <row r="385" spans="1:6" ht="14.4" x14ac:dyDescent="0.3">
      <c r="A385" s="120"/>
      <c r="B385" s="120"/>
      <c r="C385" s="120"/>
      <c r="D385" s="120"/>
      <c r="E385" s="120"/>
      <c r="F385" s="120"/>
    </row>
    <row r="386" spans="1:6" ht="14.4" x14ac:dyDescent="0.3">
      <c r="A386" s="120"/>
      <c r="B386" s="120"/>
      <c r="C386" s="120"/>
      <c r="D386" s="120"/>
      <c r="E386" s="120"/>
      <c r="F386" s="120"/>
    </row>
    <row r="387" spans="1:6" ht="14.4" x14ac:dyDescent="0.3">
      <c r="A387" s="120"/>
      <c r="B387" s="120"/>
      <c r="C387" s="120"/>
      <c r="D387" s="120"/>
      <c r="E387" s="120"/>
      <c r="F387" s="120"/>
    </row>
    <row r="388" spans="1:6" ht="14.4" x14ac:dyDescent="0.3">
      <c r="A388" s="120"/>
      <c r="B388" s="120"/>
      <c r="C388" s="120"/>
      <c r="D388" s="120"/>
      <c r="E388" s="120"/>
      <c r="F388" s="120"/>
    </row>
    <row r="389" spans="1:6" ht="14.4" x14ac:dyDescent="0.3">
      <c r="A389" s="120"/>
      <c r="B389" s="120"/>
      <c r="C389" s="120"/>
      <c r="D389" s="120"/>
      <c r="E389" s="120"/>
      <c r="F389" s="120"/>
    </row>
    <row r="390" spans="1:6" ht="14.4" x14ac:dyDescent="0.3">
      <c r="A390" s="120"/>
      <c r="B390" s="120"/>
      <c r="C390" s="120"/>
      <c r="D390" s="120"/>
      <c r="E390" s="120"/>
      <c r="F390" s="120"/>
    </row>
    <row r="391" spans="1:6" ht="14.4" x14ac:dyDescent="0.3">
      <c r="A391" s="120"/>
      <c r="B391" s="120"/>
      <c r="C391" s="120"/>
      <c r="D391" s="120"/>
      <c r="E391" s="120"/>
      <c r="F391" s="120"/>
    </row>
    <row r="392" spans="1:6" ht="14.4" x14ac:dyDescent="0.3">
      <c r="A392" s="120"/>
      <c r="B392" s="120"/>
      <c r="C392" s="120"/>
      <c r="D392" s="120"/>
      <c r="E392" s="120"/>
      <c r="F392" s="120"/>
    </row>
    <row r="393" spans="1:6" ht="14.4" x14ac:dyDescent="0.3">
      <c r="A393" s="120"/>
      <c r="B393" s="120"/>
      <c r="C393" s="120"/>
      <c r="D393" s="120"/>
      <c r="E393" s="120"/>
      <c r="F393" s="120"/>
    </row>
    <row r="394" spans="1:6" ht="14.4" x14ac:dyDescent="0.3">
      <c r="A394" s="120"/>
      <c r="B394" s="120"/>
      <c r="C394" s="120"/>
      <c r="D394" s="120"/>
      <c r="E394" s="120"/>
      <c r="F394" s="120"/>
    </row>
    <row r="395" spans="1:6" ht="14.4" x14ac:dyDescent="0.3"/>
    <row r="396" spans="1:6" ht="14.4" x14ac:dyDescent="0.3"/>
    <row r="397" spans="1:6" ht="14.4" x14ac:dyDescent="0.3"/>
    <row r="398" spans="1:6" ht="14.4" x14ac:dyDescent="0.3"/>
    <row r="399" spans="1:6" ht="14.4" x14ac:dyDescent="0.3"/>
    <row r="400" spans="1:6" ht="14.4" x14ac:dyDescent="0.3"/>
    <row r="401" ht="14.4" x14ac:dyDescent="0.3"/>
    <row r="402" ht="14.4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</sheetData>
  <mergeCells count="7">
    <mergeCell ref="B10:C10"/>
    <mergeCell ref="F13:F14"/>
    <mergeCell ref="A13:A14"/>
    <mergeCell ref="B13:B14"/>
    <mergeCell ref="C13:C14"/>
    <mergeCell ref="D13:D14"/>
    <mergeCell ref="E13:E14"/>
  </mergeCells>
  <pageMargins left="0.78740157480314965" right="0.70866141732283472" top="0.78740157480314965" bottom="0.74803149606299213" header="0.31496062992125984" footer="0.31496062992125984"/>
  <pageSetup scale="90" orientation="portrait" r:id="rId1"/>
  <headerFooter>
    <oddHeader xml:space="preserve">&amp;C
</oddHeader>
    <oddFooter>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G279"/>
  <sheetViews>
    <sheetView workbookViewId="0">
      <selection activeCell="B6" sqref="B6"/>
    </sheetView>
  </sheetViews>
  <sheetFormatPr baseColWidth="10" defaultRowHeight="14.4" x14ac:dyDescent="0.3"/>
  <cols>
    <col min="2" max="2" width="75.6640625" bestFit="1" customWidth="1"/>
  </cols>
  <sheetData>
    <row r="3" spans="2:7" x14ac:dyDescent="0.3">
      <c r="B3" t="s">
        <v>163</v>
      </c>
      <c r="C3">
        <v>4207000261.6399984</v>
      </c>
      <c r="D3">
        <v>4287403005.6699963</v>
      </c>
      <c r="E3">
        <v>4187481728.2200098</v>
      </c>
      <c r="F3">
        <v>1694807725.0799971</v>
      </c>
      <c r="G3">
        <v>2082838352.6700025</v>
      </c>
    </row>
    <row r="4" spans="2:7" x14ac:dyDescent="0.3">
      <c r="B4" t="s">
        <v>159</v>
      </c>
      <c r="C4">
        <v>1589138495.0600064</v>
      </c>
      <c r="D4">
        <v>1647452084.7299938</v>
      </c>
      <c r="E4">
        <v>1256999491.9600031</v>
      </c>
      <c r="F4">
        <v>486445728.79000121</v>
      </c>
      <c r="G4">
        <v>537925580.85000086</v>
      </c>
    </row>
    <row r="5" spans="2:7" x14ac:dyDescent="0.3">
      <c r="B5" t="s">
        <v>156</v>
      </c>
      <c r="C5">
        <v>705699572.31999969</v>
      </c>
      <c r="D5">
        <v>813135673.34999967</v>
      </c>
      <c r="E5">
        <v>807153945.55000186</v>
      </c>
      <c r="F5">
        <v>322830792.26000005</v>
      </c>
      <c r="G5">
        <v>443488400.15999997</v>
      </c>
    </row>
    <row r="6" spans="2:7" x14ac:dyDescent="0.3">
      <c r="B6" t="s">
        <v>180</v>
      </c>
      <c r="C6">
        <v>942639610.75999916</v>
      </c>
      <c r="D6">
        <v>921116173.81999922</v>
      </c>
      <c r="E6">
        <v>816856378.75999844</v>
      </c>
      <c r="F6">
        <v>310440722.53999949</v>
      </c>
      <c r="G6">
        <v>379892219.80999964</v>
      </c>
    </row>
    <row r="7" spans="2:7" x14ac:dyDescent="0.3">
      <c r="B7" t="s">
        <v>181</v>
      </c>
      <c r="C7">
        <v>872973708.50999856</v>
      </c>
      <c r="D7">
        <v>836150416.89000165</v>
      </c>
      <c r="E7">
        <v>742081172.29999959</v>
      </c>
      <c r="F7">
        <v>298561866.91000026</v>
      </c>
      <c r="G7">
        <v>291432546.32999951</v>
      </c>
    </row>
    <row r="8" spans="2:7" x14ac:dyDescent="0.3">
      <c r="B8" t="s">
        <v>155</v>
      </c>
      <c r="C8">
        <v>486692958.07000118</v>
      </c>
      <c r="D8">
        <v>479068379.09000033</v>
      </c>
      <c r="E8">
        <v>463361737.239999</v>
      </c>
      <c r="F8">
        <v>162632014.71999991</v>
      </c>
      <c r="G8">
        <v>217471771.85000038</v>
      </c>
    </row>
    <row r="9" spans="2:7" x14ac:dyDescent="0.3">
      <c r="B9" t="s">
        <v>182</v>
      </c>
      <c r="C9">
        <v>369706521.11000001</v>
      </c>
      <c r="D9">
        <v>386834877.29999954</v>
      </c>
      <c r="E9">
        <v>406366935.35000044</v>
      </c>
      <c r="F9">
        <v>166190180.0699999</v>
      </c>
      <c r="G9">
        <v>209342681.30999997</v>
      </c>
    </row>
    <row r="10" spans="2:7" x14ac:dyDescent="0.3">
      <c r="B10" t="s">
        <v>183</v>
      </c>
      <c r="C10">
        <v>457905267.26000017</v>
      </c>
      <c r="D10">
        <v>435288862.80000007</v>
      </c>
      <c r="E10">
        <v>420376720.66999978</v>
      </c>
      <c r="F10">
        <v>174573450.43999994</v>
      </c>
      <c r="G10">
        <v>207806304.71000019</v>
      </c>
    </row>
    <row r="11" spans="2:7" x14ac:dyDescent="0.3">
      <c r="B11" t="s">
        <v>152</v>
      </c>
      <c r="C11">
        <v>392124446.77999955</v>
      </c>
      <c r="D11">
        <v>422721089.4999994</v>
      </c>
      <c r="E11">
        <v>391273754.82999921</v>
      </c>
      <c r="F11">
        <v>145570236.75000003</v>
      </c>
      <c r="G11">
        <v>170988041.13000029</v>
      </c>
    </row>
    <row r="12" spans="2:7" x14ac:dyDescent="0.3">
      <c r="B12" t="s">
        <v>184</v>
      </c>
      <c r="C12">
        <v>308889588.73999953</v>
      </c>
      <c r="D12">
        <v>301750757.89999944</v>
      </c>
      <c r="E12">
        <v>310011375.34999973</v>
      </c>
      <c r="F12">
        <v>112554271.72000006</v>
      </c>
      <c r="G12">
        <v>165345367.25</v>
      </c>
    </row>
    <row r="13" spans="2:7" x14ac:dyDescent="0.3">
      <c r="B13" t="s">
        <v>158</v>
      </c>
      <c r="C13">
        <v>302850728.01000017</v>
      </c>
      <c r="D13">
        <v>326529751.32999986</v>
      </c>
      <c r="E13">
        <v>311499805.10999972</v>
      </c>
      <c r="F13">
        <v>126229913.86000001</v>
      </c>
      <c r="G13">
        <v>148713904.62999991</v>
      </c>
    </row>
    <row r="14" spans="2:7" x14ac:dyDescent="0.3">
      <c r="B14" t="s">
        <v>185</v>
      </c>
      <c r="C14">
        <v>272303688.37000012</v>
      </c>
      <c r="D14">
        <v>274692195.07000011</v>
      </c>
      <c r="E14">
        <v>302520059.33999985</v>
      </c>
      <c r="F14">
        <v>120818398.38999991</v>
      </c>
      <c r="G14">
        <v>130519998.24999964</v>
      </c>
    </row>
    <row r="15" spans="2:7" x14ac:dyDescent="0.3">
      <c r="B15" t="s">
        <v>186</v>
      </c>
      <c r="C15">
        <v>292311888.44999999</v>
      </c>
      <c r="D15">
        <v>296782286.5399999</v>
      </c>
      <c r="E15">
        <v>301492694.97999996</v>
      </c>
      <c r="F15">
        <v>112906136.89999999</v>
      </c>
      <c r="G15">
        <v>128754147.94000001</v>
      </c>
    </row>
    <row r="16" spans="2:7" x14ac:dyDescent="0.3">
      <c r="B16" t="s">
        <v>154</v>
      </c>
      <c r="C16">
        <v>207195835.76000023</v>
      </c>
      <c r="D16">
        <v>245225768.92000008</v>
      </c>
      <c r="E16">
        <v>260645807.09000012</v>
      </c>
      <c r="F16">
        <v>112535070.63000008</v>
      </c>
      <c r="G16">
        <v>123302600.87000006</v>
      </c>
    </row>
    <row r="17" spans="2:7" x14ac:dyDescent="0.3">
      <c r="B17" t="s">
        <v>187</v>
      </c>
      <c r="C17">
        <v>247148816.7900002</v>
      </c>
      <c r="D17">
        <v>240640847.18999988</v>
      </c>
      <c r="E17">
        <v>206646624.41999972</v>
      </c>
      <c r="F17">
        <v>80622391.64000009</v>
      </c>
      <c r="G17">
        <v>118222431.70999995</v>
      </c>
    </row>
    <row r="18" spans="2:7" x14ac:dyDescent="0.3">
      <c r="B18" t="s">
        <v>188</v>
      </c>
      <c r="C18">
        <v>311350001.67000049</v>
      </c>
      <c r="D18">
        <v>301266558.8300001</v>
      </c>
      <c r="E18">
        <v>281975063.18999964</v>
      </c>
      <c r="F18">
        <v>124775836.89999998</v>
      </c>
      <c r="G18">
        <v>105616053.43000007</v>
      </c>
    </row>
    <row r="19" spans="2:7" x14ac:dyDescent="0.3">
      <c r="B19" t="s">
        <v>145</v>
      </c>
      <c r="C19">
        <v>196780716.55000004</v>
      </c>
      <c r="D19">
        <v>226050390.98999995</v>
      </c>
      <c r="E19">
        <v>186527215.9700003</v>
      </c>
      <c r="F19">
        <v>65529965.390000023</v>
      </c>
      <c r="G19">
        <v>96431124.079999998</v>
      </c>
    </row>
    <row r="20" spans="2:7" x14ac:dyDescent="0.3">
      <c r="B20" t="s">
        <v>189</v>
      </c>
      <c r="C20">
        <v>168229070.73000002</v>
      </c>
      <c r="D20">
        <v>178855987.09999996</v>
      </c>
      <c r="E20">
        <v>224575681.53000006</v>
      </c>
      <c r="F20">
        <v>80840673.420000002</v>
      </c>
      <c r="G20">
        <v>95600774.700000018</v>
      </c>
    </row>
    <row r="21" spans="2:7" x14ac:dyDescent="0.3">
      <c r="B21" t="s">
        <v>160</v>
      </c>
      <c r="C21">
        <v>294211820.77999997</v>
      </c>
      <c r="D21">
        <v>189552036.9999997</v>
      </c>
      <c r="E21">
        <v>187191929.40000013</v>
      </c>
      <c r="F21">
        <v>63311434.75999999</v>
      </c>
      <c r="G21">
        <v>94932569.200000048</v>
      </c>
    </row>
    <row r="22" spans="2:7" x14ac:dyDescent="0.3">
      <c r="B22" t="s">
        <v>147</v>
      </c>
      <c r="C22">
        <v>242210937.93000033</v>
      </c>
      <c r="D22">
        <v>235809018.53999951</v>
      </c>
      <c r="E22">
        <v>203386355.4000003</v>
      </c>
      <c r="F22">
        <v>81248863.320000127</v>
      </c>
      <c r="G22">
        <v>94509336.939999908</v>
      </c>
    </row>
    <row r="23" spans="2:7" x14ac:dyDescent="0.3">
      <c r="B23" t="s">
        <v>162</v>
      </c>
      <c r="C23">
        <v>260728243.47000012</v>
      </c>
      <c r="D23">
        <v>75630330.339999989</v>
      </c>
      <c r="E23">
        <v>96799032.379999936</v>
      </c>
      <c r="F23">
        <v>36472425.079999998</v>
      </c>
      <c r="G23">
        <v>88189790.649999961</v>
      </c>
    </row>
    <row r="24" spans="2:7" x14ac:dyDescent="0.3">
      <c r="B24" t="s">
        <v>146</v>
      </c>
      <c r="C24">
        <v>228087365.57000011</v>
      </c>
      <c r="D24">
        <v>204567353.09000003</v>
      </c>
      <c r="E24">
        <v>185191814.04999989</v>
      </c>
      <c r="F24">
        <v>57932923.649999984</v>
      </c>
      <c r="G24">
        <v>79999289.61999996</v>
      </c>
    </row>
    <row r="25" spans="2:7" x14ac:dyDescent="0.3">
      <c r="B25" t="s">
        <v>96</v>
      </c>
      <c r="C25">
        <v>7680667.7799999984</v>
      </c>
      <c r="D25">
        <v>13448430.209999997</v>
      </c>
      <c r="E25">
        <v>46060808.319999985</v>
      </c>
      <c r="F25">
        <v>13822491.679999998</v>
      </c>
      <c r="G25">
        <v>50947140.389999993</v>
      </c>
    </row>
    <row r="26" spans="2:7" x14ac:dyDescent="0.3">
      <c r="B26" t="s">
        <v>143</v>
      </c>
      <c r="C26">
        <v>87120503.269999981</v>
      </c>
      <c r="D26">
        <v>73797819.75000003</v>
      </c>
      <c r="E26">
        <v>100355321.26000004</v>
      </c>
      <c r="F26">
        <v>39269386.049999982</v>
      </c>
      <c r="G26">
        <v>49281267.649999984</v>
      </c>
    </row>
    <row r="27" spans="2:7" x14ac:dyDescent="0.3">
      <c r="B27" t="s">
        <v>141</v>
      </c>
      <c r="C27">
        <v>139726142.51000005</v>
      </c>
      <c r="D27">
        <v>127930010.0400001</v>
      </c>
      <c r="E27">
        <v>99392657.45999983</v>
      </c>
      <c r="F27">
        <v>38319427.549999952</v>
      </c>
      <c r="G27">
        <v>49258201.519999988</v>
      </c>
    </row>
    <row r="28" spans="2:7" x14ac:dyDescent="0.3">
      <c r="B28" t="s">
        <v>139</v>
      </c>
      <c r="C28">
        <v>88852595.759999916</v>
      </c>
      <c r="D28">
        <v>97508273.089999959</v>
      </c>
      <c r="E28">
        <v>98507598.579999909</v>
      </c>
      <c r="F28">
        <v>38051236.870000005</v>
      </c>
      <c r="G28">
        <v>44179600.599999957</v>
      </c>
    </row>
    <row r="29" spans="2:7" x14ac:dyDescent="0.3">
      <c r="B29" t="s">
        <v>150</v>
      </c>
      <c r="C29">
        <v>120981402.78000012</v>
      </c>
      <c r="D29">
        <v>105213355.58999988</v>
      </c>
      <c r="E29">
        <v>111795448.77000007</v>
      </c>
      <c r="F29">
        <v>37262747.789999999</v>
      </c>
      <c r="G29">
        <v>43188746.979999952</v>
      </c>
    </row>
    <row r="30" spans="2:7" x14ac:dyDescent="0.3">
      <c r="B30" t="s">
        <v>136</v>
      </c>
      <c r="C30">
        <v>94656323.089999959</v>
      </c>
      <c r="D30">
        <v>91891004.280000061</v>
      </c>
      <c r="E30">
        <v>83076340.109999835</v>
      </c>
      <c r="F30">
        <v>33638217.830000028</v>
      </c>
      <c r="G30">
        <v>41737691.230000064</v>
      </c>
    </row>
    <row r="31" spans="2:7" x14ac:dyDescent="0.3">
      <c r="B31" t="s">
        <v>142</v>
      </c>
      <c r="C31">
        <v>108806290.32000008</v>
      </c>
      <c r="D31">
        <v>93391697.99999997</v>
      </c>
      <c r="E31">
        <v>102277773.00000006</v>
      </c>
      <c r="F31">
        <v>36195449.230000012</v>
      </c>
      <c r="G31">
        <v>39065593.459999986</v>
      </c>
    </row>
    <row r="32" spans="2:7" x14ac:dyDescent="0.3">
      <c r="B32" t="s">
        <v>120</v>
      </c>
      <c r="C32">
        <v>29233708.500000004</v>
      </c>
      <c r="D32">
        <v>31754370.400000006</v>
      </c>
      <c r="E32">
        <v>72739922.320000052</v>
      </c>
      <c r="F32">
        <v>23351261.630000003</v>
      </c>
      <c r="G32">
        <v>31880236.569999993</v>
      </c>
    </row>
    <row r="33" spans="2:7" x14ac:dyDescent="0.3">
      <c r="B33" t="s">
        <v>137</v>
      </c>
      <c r="C33">
        <v>39733716.240000002</v>
      </c>
      <c r="D33">
        <v>67581434.389999971</v>
      </c>
      <c r="E33">
        <v>47526810.85999997</v>
      </c>
      <c r="F33">
        <v>15706862.100000007</v>
      </c>
      <c r="G33">
        <v>26879313.790000003</v>
      </c>
    </row>
    <row r="34" spans="2:7" x14ac:dyDescent="0.3">
      <c r="B34" t="s">
        <v>134</v>
      </c>
      <c r="C34">
        <v>21182379.809999999</v>
      </c>
      <c r="D34">
        <v>50089261.349999987</v>
      </c>
      <c r="E34">
        <v>70116076.999999985</v>
      </c>
      <c r="F34">
        <v>28200125.100000005</v>
      </c>
      <c r="G34">
        <v>25939455.940000001</v>
      </c>
    </row>
    <row r="35" spans="2:7" x14ac:dyDescent="0.3">
      <c r="B35" t="s">
        <v>128</v>
      </c>
      <c r="C35">
        <v>56275791.809999987</v>
      </c>
      <c r="D35">
        <v>53727287.570000052</v>
      </c>
      <c r="E35">
        <v>61546077.300000064</v>
      </c>
      <c r="F35">
        <v>21308642.309999995</v>
      </c>
      <c r="G35">
        <v>25033080.900000013</v>
      </c>
    </row>
    <row r="36" spans="2:7" x14ac:dyDescent="0.3">
      <c r="B36" t="s">
        <v>135</v>
      </c>
      <c r="C36">
        <v>43932677.389999971</v>
      </c>
      <c r="D36">
        <v>33567799.049999997</v>
      </c>
      <c r="E36">
        <v>50255205.889999986</v>
      </c>
      <c r="F36">
        <v>22218153.990000017</v>
      </c>
      <c r="G36">
        <v>23156593.990000006</v>
      </c>
    </row>
    <row r="37" spans="2:7" x14ac:dyDescent="0.3">
      <c r="B37" t="s">
        <v>116</v>
      </c>
      <c r="C37">
        <v>22404782.79999999</v>
      </c>
      <c r="D37">
        <v>13925772.109999996</v>
      </c>
      <c r="E37">
        <v>40895885.949999996</v>
      </c>
      <c r="F37">
        <v>15726263.180000003</v>
      </c>
      <c r="G37">
        <v>22557497.900000002</v>
      </c>
    </row>
    <row r="38" spans="2:7" x14ac:dyDescent="0.3">
      <c r="B38" t="s">
        <v>132</v>
      </c>
      <c r="C38">
        <v>53690230.800000004</v>
      </c>
      <c r="D38">
        <v>53667885.159999996</v>
      </c>
      <c r="E38">
        <v>57556393.700000003</v>
      </c>
      <c r="F38">
        <v>24775691.239999995</v>
      </c>
      <c r="G38">
        <v>22210940.120000001</v>
      </c>
    </row>
    <row r="39" spans="2:7" x14ac:dyDescent="0.3">
      <c r="B39" t="s">
        <v>125</v>
      </c>
      <c r="C39">
        <v>39265691.720000006</v>
      </c>
      <c r="D39">
        <v>52320310.799999975</v>
      </c>
      <c r="E39">
        <v>43979065.100000024</v>
      </c>
      <c r="F39">
        <v>17531191.050000001</v>
      </c>
      <c r="G39">
        <v>19091334.239999998</v>
      </c>
    </row>
    <row r="40" spans="2:7" x14ac:dyDescent="0.3">
      <c r="B40" t="s">
        <v>153</v>
      </c>
      <c r="C40">
        <v>36778476.75999999</v>
      </c>
      <c r="D40">
        <v>28143080.870000001</v>
      </c>
      <c r="E40">
        <v>29417449.530000005</v>
      </c>
      <c r="F40">
        <v>10163492.809999999</v>
      </c>
      <c r="G40">
        <v>18289133.780000005</v>
      </c>
    </row>
    <row r="41" spans="2:7" x14ac:dyDescent="0.3">
      <c r="B41" t="s">
        <v>130</v>
      </c>
      <c r="C41">
        <v>34989202.770000011</v>
      </c>
      <c r="D41">
        <v>36186544.899999969</v>
      </c>
      <c r="E41">
        <v>33713217.060000002</v>
      </c>
      <c r="F41">
        <v>12120698.049999991</v>
      </c>
      <c r="G41">
        <v>17892964.40000001</v>
      </c>
    </row>
    <row r="42" spans="2:7" x14ac:dyDescent="0.3">
      <c r="B42" t="s">
        <v>161</v>
      </c>
      <c r="C42">
        <v>80667916.400000021</v>
      </c>
      <c r="D42">
        <v>101754009.37000006</v>
      </c>
      <c r="E42">
        <v>71001165.580000013</v>
      </c>
      <c r="F42">
        <v>37221947.499999978</v>
      </c>
      <c r="G42">
        <v>16494083.210000001</v>
      </c>
    </row>
    <row r="43" spans="2:7" x14ac:dyDescent="0.3">
      <c r="B43" t="s">
        <v>124</v>
      </c>
      <c r="C43">
        <v>35229081.750000007</v>
      </c>
      <c r="D43">
        <v>30955992.129999999</v>
      </c>
      <c r="E43">
        <v>39725473.099999994</v>
      </c>
      <c r="F43">
        <v>12938403.449999999</v>
      </c>
      <c r="G43">
        <v>16429267.600000003</v>
      </c>
    </row>
    <row r="44" spans="2:7" x14ac:dyDescent="0.3">
      <c r="B44" t="s">
        <v>123</v>
      </c>
      <c r="C44">
        <v>26987945.609999999</v>
      </c>
      <c r="D44">
        <v>24266775.90000001</v>
      </c>
      <c r="E44">
        <v>51526059.800000019</v>
      </c>
      <c r="F44">
        <v>17358042.160000008</v>
      </c>
      <c r="G44">
        <v>15553137.919999998</v>
      </c>
    </row>
    <row r="45" spans="2:7" x14ac:dyDescent="0.3">
      <c r="B45" t="s">
        <v>106</v>
      </c>
      <c r="C45">
        <v>14447526.880000005</v>
      </c>
      <c r="D45">
        <v>16306469.330000002</v>
      </c>
      <c r="E45">
        <v>25831989.98999998</v>
      </c>
      <c r="F45">
        <v>7281754.4799999995</v>
      </c>
      <c r="G45">
        <v>15197712.780000001</v>
      </c>
    </row>
    <row r="46" spans="2:7" x14ac:dyDescent="0.3">
      <c r="B46" t="s">
        <v>190</v>
      </c>
      <c r="C46">
        <v>37785668.930000015</v>
      </c>
      <c r="D46">
        <v>27493563.499999996</v>
      </c>
      <c r="E46">
        <v>30761968.789999995</v>
      </c>
      <c r="F46">
        <v>12853773.499999998</v>
      </c>
      <c r="G46">
        <v>14685123.259999996</v>
      </c>
    </row>
    <row r="47" spans="2:7" x14ac:dyDescent="0.3">
      <c r="B47" t="s">
        <v>191</v>
      </c>
      <c r="C47">
        <v>40225453.760000013</v>
      </c>
      <c r="D47">
        <v>33499128.740000002</v>
      </c>
      <c r="E47">
        <v>23251045.439999994</v>
      </c>
      <c r="F47">
        <v>8978781.4099999946</v>
      </c>
      <c r="G47">
        <v>13444572.599999992</v>
      </c>
    </row>
    <row r="48" spans="2:7" x14ac:dyDescent="0.3">
      <c r="B48" t="s">
        <v>119</v>
      </c>
      <c r="C48">
        <v>28369686.089999966</v>
      </c>
      <c r="D48">
        <v>26215169.360000011</v>
      </c>
      <c r="E48">
        <v>21535614.800000008</v>
      </c>
      <c r="F48">
        <v>10662205.540000005</v>
      </c>
      <c r="G48">
        <v>13029638.450000001</v>
      </c>
    </row>
    <row r="49" spans="2:7" x14ac:dyDescent="0.3">
      <c r="B49" t="s">
        <v>103</v>
      </c>
      <c r="C49">
        <v>9959411.6600000001</v>
      </c>
      <c r="D49">
        <v>8710472.1199999973</v>
      </c>
      <c r="E49">
        <v>5915628.2300000004</v>
      </c>
      <c r="F49">
        <v>2680037.3000000003</v>
      </c>
      <c r="G49">
        <v>12878416.109999998</v>
      </c>
    </row>
    <row r="50" spans="2:7" x14ac:dyDescent="0.3">
      <c r="B50" t="s">
        <v>151</v>
      </c>
      <c r="C50">
        <v>40502390.280000009</v>
      </c>
      <c r="D50">
        <v>25031216.039999992</v>
      </c>
      <c r="E50">
        <v>18576779.589999996</v>
      </c>
      <c r="F50">
        <v>6395926.040000001</v>
      </c>
      <c r="G50">
        <v>12684263.39000001</v>
      </c>
    </row>
    <row r="51" spans="2:7" x14ac:dyDescent="0.3">
      <c r="B51" t="s">
        <v>121</v>
      </c>
      <c r="C51">
        <v>23933132.700000003</v>
      </c>
      <c r="D51">
        <v>21826291.270000014</v>
      </c>
      <c r="E51">
        <v>22502235.370000012</v>
      </c>
      <c r="F51">
        <v>6753358.3800000036</v>
      </c>
      <c r="G51">
        <v>12369579.079999994</v>
      </c>
    </row>
    <row r="52" spans="2:7" x14ac:dyDescent="0.3">
      <c r="B52" t="s">
        <v>109</v>
      </c>
      <c r="C52">
        <v>22810659.649999987</v>
      </c>
      <c r="D52">
        <v>26617451.050000038</v>
      </c>
      <c r="E52">
        <v>32945542.150000006</v>
      </c>
      <c r="F52">
        <v>11174128.999999996</v>
      </c>
      <c r="G52">
        <v>12231981.180000009</v>
      </c>
    </row>
    <row r="53" spans="2:7" x14ac:dyDescent="0.3">
      <c r="B53" t="s">
        <v>126</v>
      </c>
      <c r="C53">
        <v>39365750.100000001</v>
      </c>
      <c r="D53">
        <v>33128664.739999991</v>
      </c>
      <c r="E53">
        <v>27020844.61999999</v>
      </c>
      <c r="F53">
        <v>10346017.109999999</v>
      </c>
      <c r="G53">
        <v>11651639.530000005</v>
      </c>
    </row>
    <row r="54" spans="2:7" x14ac:dyDescent="0.3">
      <c r="B54" t="s">
        <v>192</v>
      </c>
      <c r="C54">
        <v>38694452.150000006</v>
      </c>
      <c r="D54">
        <v>32991800.829999994</v>
      </c>
      <c r="E54">
        <v>27131700.370000005</v>
      </c>
      <c r="F54">
        <v>9581769.0099999998</v>
      </c>
      <c r="G54">
        <v>10579261.449999999</v>
      </c>
    </row>
    <row r="55" spans="2:7" x14ac:dyDescent="0.3">
      <c r="B55" t="s">
        <v>149</v>
      </c>
      <c r="C55">
        <v>16519808.719999991</v>
      </c>
      <c r="D55">
        <v>25436911.54000001</v>
      </c>
      <c r="E55">
        <v>28526223.820000011</v>
      </c>
      <c r="F55">
        <v>12481986.370000001</v>
      </c>
      <c r="G55">
        <v>9077552.2200000007</v>
      </c>
    </row>
    <row r="56" spans="2:7" x14ac:dyDescent="0.3">
      <c r="B56" t="s">
        <v>178</v>
      </c>
      <c r="C56">
        <v>21871030.429999989</v>
      </c>
      <c r="D56">
        <v>24850757.54000001</v>
      </c>
      <c r="E56">
        <v>21104653.310000006</v>
      </c>
      <c r="F56">
        <v>8050418.6100000003</v>
      </c>
      <c r="G56">
        <v>8889745.6099999994</v>
      </c>
    </row>
    <row r="57" spans="2:7" x14ac:dyDescent="0.3">
      <c r="B57" t="s">
        <v>105</v>
      </c>
      <c r="C57">
        <v>9918276.8399999999</v>
      </c>
      <c r="D57">
        <v>12553410.989999995</v>
      </c>
      <c r="E57">
        <v>19301232.189999994</v>
      </c>
      <c r="F57">
        <v>9753961.6799999997</v>
      </c>
      <c r="G57">
        <v>8111212.6300000027</v>
      </c>
    </row>
    <row r="58" spans="2:7" x14ac:dyDescent="0.3">
      <c r="B58" t="s">
        <v>115</v>
      </c>
      <c r="C58">
        <v>20452369.469999995</v>
      </c>
      <c r="D58">
        <v>19854455.169999991</v>
      </c>
      <c r="E58">
        <v>15966325.759999998</v>
      </c>
      <c r="F58">
        <v>5267353.5999999996</v>
      </c>
      <c r="G58">
        <v>7853935.5800000019</v>
      </c>
    </row>
    <row r="59" spans="2:7" x14ac:dyDescent="0.3">
      <c r="B59" t="s">
        <v>129</v>
      </c>
      <c r="C59">
        <v>22991965.359999992</v>
      </c>
      <c r="D59">
        <v>19741073.800000001</v>
      </c>
      <c r="E59">
        <v>25118405.709999979</v>
      </c>
      <c r="F59">
        <v>8492036.8100000024</v>
      </c>
      <c r="G59">
        <v>7835684.5500000026</v>
      </c>
    </row>
    <row r="60" spans="2:7" x14ac:dyDescent="0.3">
      <c r="B60" t="s">
        <v>127</v>
      </c>
      <c r="C60">
        <v>46527871.150000043</v>
      </c>
      <c r="D60">
        <v>36001919.170000032</v>
      </c>
      <c r="E60">
        <v>22951020.279999986</v>
      </c>
      <c r="F60">
        <v>8818146.1399999987</v>
      </c>
      <c r="G60">
        <v>7646525.5700000003</v>
      </c>
    </row>
    <row r="61" spans="2:7" x14ac:dyDescent="0.3">
      <c r="B61" t="s">
        <v>122</v>
      </c>
      <c r="C61">
        <v>40835287.270000011</v>
      </c>
      <c r="D61">
        <v>33423625.079999991</v>
      </c>
      <c r="E61">
        <v>18316708.539999992</v>
      </c>
      <c r="F61">
        <v>8418229.620000001</v>
      </c>
      <c r="G61">
        <v>6479983.7700000005</v>
      </c>
    </row>
    <row r="62" spans="2:7" x14ac:dyDescent="0.3">
      <c r="B62" t="s">
        <v>101</v>
      </c>
      <c r="C62">
        <v>31610983.820000008</v>
      </c>
      <c r="D62">
        <v>33808678.840000018</v>
      </c>
      <c r="E62">
        <v>42638524.859999992</v>
      </c>
      <c r="F62">
        <v>18155682.43</v>
      </c>
      <c r="G62">
        <v>5944914.2499999991</v>
      </c>
    </row>
    <row r="63" spans="2:7" x14ac:dyDescent="0.3">
      <c r="B63" t="s">
        <v>193</v>
      </c>
      <c r="C63">
        <v>7906602.2400000012</v>
      </c>
      <c r="D63">
        <v>11672086.99</v>
      </c>
      <c r="E63">
        <v>18167156.38000001</v>
      </c>
      <c r="F63">
        <v>8437009.5699999984</v>
      </c>
      <c r="G63">
        <v>5849467.200000002</v>
      </c>
    </row>
    <row r="64" spans="2:7" x14ac:dyDescent="0.3">
      <c r="B64" t="s">
        <v>157</v>
      </c>
      <c r="C64">
        <v>13934454.690000024</v>
      </c>
      <c r="D64">
        <v>15607154.079999996</v>
      </c>
      <c r="E64">
        <v>15678390.379999999</v>
      </c>
      <c r="F64">
        <v>6792888.8599999957</v>
      </c>
      <c r="G64">
        <v>5814242.6400000053</v>
      </c>
    </row>
    <row r="65" spans="2:7" x14ac:dyDescent="0.3">
      <c r="B65" t="s">
        <v>114</v>
      </c>
      <c r="C65">
        <v>15355425.969999997</v>
      </c>
      <c r="D65">
        <v>15418354.109999998</v>
      </c>
      <c r="E65">
        <v>15357623.489999995</v>
      </c>
      <c r="F65">
        <v>5029400.21</v>
      </c>
      <c r="G65">
        <v>5769700.9900000021</v>
      </c>
    </row>
    <row r="66" spans="2:7" x14ac:dyDescent="0.3">
      <c r="B66" t="s">
        <v>111</v>
      </c>
      <c r="C66">
        <v>9487629.1199999973</v>
      </c>
      <c r="D66">
        <v>8778546.5</v>
      </c>
      <c r="E66">
        <v>10861508.990000008</v>
      </c>
      <c r="F66">
        <v>3812529.5299999993</v>
      </c>
      <c r="G66">
        <v>5756795.6900000023</v>
      </c>
    </row>
    <row r="67" spans="2:7" x14ac:dyDescent="0.3">
      <c r="B67" t="s">
        <v>133</v>
      </c>
      <c r="C67">
        <v>14564171.530000001</v>
      </c>
      <c r="D67">
        <v>16931457.830000009</v>
      </c>
      <c r="E67">
        <v>28049720.93999999</v>
      </c>
      <c r="F67">
        <v>9024295.0100000016</v>
      </c>
      <c r="G67">
        <v>4949355.92</v>
      </c>
    </row>
    <row r="68" spans="2:7" x14ac:dyDescent="0.3">
      <c r="B68" t="s">
        <v>194</v>
      </c>
      <c r="C68">
        <v>4641495.8099999996</v>
      </c>
      <c r="D68">
        <v>9791045.6699999999</v>
      </c>
      <c r="E68">
        <v>11701018.370000003</v>
      </c>
      <c r="F68">
        <v>3375959.7800000003</v>
      </c>
      <c r="G68">
        <v>4875686.8</v>
      </c>
    </row>
    <row r="69" spans="2:7" x14ac:dyDescent="0.3">
      <c r="B69" t="s">
        <v>113</v>
      </c>
      <c r="C69">
        <v>997148.67999999993</v>
      </c>
      <c r="D69">
        <v>2150453.8199999994</v>
      </c>
      <c r="E69">
        <v>5479856.0299999993</v>
      </c>
      <c r="F69">
        <v>4839650.5599999996</v>
      </c>
      <c r="G69">
        <v>4531212.8500000006</v>
      </c>
    </row>
    <row r="70" spans="2:7" x14ac:dyDescent="0.3">
      <c r="B70" t="s">
        <v>110</v>
      </c>
      <c r="C70">
        <v>11529373.539999999</v>
      </c>
      <c r="D70">
        <v>11306252.289999997</v>
      </c>
      <c r="E70">
        <v>9762124.3299999963</v>
      </c>
      <c r="F70">
        <v>3609104.2999999989</v>
      </c>
      <c r="G70">
        <v>3992512.1899999995</v>
      </c>
    </row>
    <row r="71" spans="2:7" x14ac:dyDescent="0.3">
      <c r="B71" t="s">
        <v>102</v>
      </c>
      <c r="C71">
        <v>4708573.8</v>
      </c>
      <c r="D71">
        <v>3059836.3900000006</v>
      </c>
      <c r="E71">
        <v>2583619.3299999996</v>
      </c>
      <c r="F71">
        <v>822819.57000000007</v>
      </c>
      <c r="G71">
        <v>3813544.94</v>
      </c>
    </row>
    <row r="72" spans="2:7" x14ac:dyDescent="0.3">
      <c r="B72" t="s">
        <v>108</v>
      </c>
      <c r="C72">
        <v>5464989.1900000013</v>
      </c>
      <c r="D72">
        <v>8233777.3499999978</v>
      </c>
      <c r="E72">
        <v>11331462.069999998</v>
      </c>
      <c r="F72">
        <v>2907369.82</v>
      </c>
      <c r="G72">
        <v>3630949.23</v>
      </c>
    </row>
    <row r="73" spans="2:7" x14ac:dyDescent="0.3">
      <c r="B73" t="s">
        <v>195</v>
      </c>
      <c r="C73">
        <v>12515429.419999998</v>
      </c>
      <c r="D73">
        <v>8110949.6800000016</v>
      </c>
      <c r="E73">
        <v>5030172.47</v>
      </c>
      <c r="F73">
        <v>2002774.6499999997</v>
      </c>
      <c r="G73">
        <v>3014888.2200000007</v>
      </c>
    </row>
    <row r="74" spans="2:7" x14ac:dyDescent="0.3">
      <c r="B74" t="s">
        <v>98</v>
      </c>
      <c r="C74">
        <v>4172085.8599999989</v>
      </c>
      <c r="D74">
        <v>5111904.18</v>
      </c>
      <c r="E74">
        <v>6626208.0399999991</v>
      </c>
      <c r="F74">
        <v>2886901.6300000013</v>
      </c>
      <c r="G74">
        <v>2968344.1900000004</v>
      </c>
    </row>
    <row r="75" spans="2:7" x14ac:dyDescent="0.3">
      <c r="B75" t="s">
        <v>118</v>
      </c>
      <c r="C75">
        <v>10321334.629999999</v>
      </c>
      <c r="D75">
        <v>7239238.3300000001</v>
      </c>
      <c r="E75">
        <v>7354953.0099999998</v>
      </c>
      <c r="F75">
        <v>2089491.2900000003</v>
      </c>
      <c r="G75">
        <v>2853603.6299999994</v>
      </c>
    </row>
    <row r="76" spans="2:7" x14ac:dyDescent="0.3">
      <c r="B76" t="s">
        <v>196</v>
      </c>
      <c r="C76">
        <v>1193013.9200000002</v>
      </c>
      <c r="D76">
        <v>1963873.36</v>
      </c>
      <c r="E76">
        <v>2628450.16</v>
      </c>
      <c r="F76">
        <v>1097938.58</v>
      </c>
      <c r="G76">
        <v>2677670.5899999994</v>
      </c>
    </row>
    <row r="77" spans="2:7" x14ac:dyDescent="0.3">
      <c r="B77" t="s">
        <v>140</v>
      </c>
      <c r="C77">
        <v>5811781.6099999994</v>
      </c>
      <c r="D77">
        <v>5586944.4499999993</v>
      </c>
      <c r="E77">
        <v>5377680.2199999997</v>
      </c>
      <c r="F77">
        <v>2431040.0700000003</v>
      </c>
      <c r="G77">
        <v>2677441.2100000004</v>
      </c>
    </row>
    <row r="78" spans="2:7" x14ac:dyDescent="0.3">
      <c r="B78" t="s">
        <v>138</v>
      </c>
      <c r="C78">
        <v>4426084.3400000017</v>
      </c>
      <c r="D78">
        <v>5122815.58</v>
      </c>
      <c r="E78">
        <v>6141400.4799999995</v>
      </c>
      <c r="F78">
        <v>3034247.15</v>
      </c>
      <c r="G78">
        <v>2616294.14</v>
      </c>
    </row>
    <row r="79" spans="2:7" x14ac:dyDescent="0.3">
      <c r="B79" t="s">
        <v>104</v>
      </c>
      <c r="C79">
        <v>6447349.7200000035</v>
      </c>
      <c r="D79">
        <v>7653464.0599999987</v>
      </c>
      <c r="E79">
        <v>8041625.1300000018</v>
      </c>
      <c r="F79">
        <v>2646732.6800000011</v>
      </c>
      <c r="G79">
        <v>2418713.2799999998</v>
      </c>
    </row>
    <row r="80" spans="2:7" x14ac:dyDescent="0.3">
      <c r="B80" t="s">
        <v>112</v>
      </c>
      <c r="C80">
        <v>4921937.1399999997</v>
      </c>
      <c r="D80">
        <v>9566162.1399999987</v>
      </c>
      <c r="E80">
        <v>6083598.8100000024</v>
      </c>
      <c r="F80">
        <v>1859424.3399999994</v>
      </c>
      <c r="G80">
        <v>2363171.17</v>
      </c>
    </row>
    <row r="81" spans="2:7" x14ac:dyDescent="0.3">
      <c r="B81" t="s">
        <v>66</v>
      </c>
      <c r="C81">
        <v>1207261.9200000002</v>
      </c>
      <c r="D81">
        <v>2383760.7299999995</v>
      </c>
      <c r="E81">
        <v>2401425.6099999994</v>
      </c>
      <c r="F81">
        <v>351409.04</v>
      </c>
      <c r="G81">
        <v>2271509.1600000006</v>
      </c>
    </row>
    <row r="82" spans="2:7" x14ac:dyDescent="0.3">
      <c r="B82" t="s">
        <v>197</v>
      </c>
      <c r="C82">
        <v>4152727.6300000008</v>
      </c>
      <c r="D82">
        <v>5008995.2300000004</v>
      </c>
      <c r="E82">
        <v>4955887.5299999984</v>
      </c>
      <c r="F82">
        <v>1684688.4500000002</v>
      </c>
      <c r="G82">
        <v>2179729.9800000004</v>
      </c>
    </row>
    <row r="83" spans="2:7" x14ac:dyDescent="0.3">
      <c r="B83" t="s">
        <v>144</v>
      </c>
      <c r="C83">
        <v>2349408.8000000003</v>
      </c>
      <c r="D83">
        <v>2979239.9099999997</v>
      </c>
      <c r="E83">
        <v>3668828.5200000009</v>
      </c>
      <c r="F83">
        <v>634498.01000000013</v>
      </c>
      <c r="G83">
        <v>2001516.88</v>
      </c>
    </row>
    <row r="84" spans="2:7" x14ac:dyDescent="0.3">
      <c r="B84" t="s">
        <v>148</v>
      </c>
      <c r="C84">
        <v>5256943.0800000029</v>
      </c>
      <c r="D84">
        <v>8350938.6900000004</v>
      </c>
      <c r="E84">
        <v>6070231.0399999972</v>
      </c>
      <c r="F84">
        <v>2247570.2000000007</v>
      </c>
      <c r="G84">
        <v>1911526.8</v>
      </c>
    </row>
    <row r="85" spans="2:7" x14ac:dyDescent="0.3">
      <c r="B85" t="s">
        <v>93</v>
      </c>
      <c r="C85">
        <v>3425490.99</v>
      </c>
      <c r="D85">
        <v>3049701.6200000006</v>
      </c>
      <c r="E85">
        <v>3683486.9900000012</v>
      </c>
      <c r="F85">
        <v>1340191.95</v>
      </c>
      <c r="G85">
        <v>1803763.2000000011</v>
      </c>
    </row>
    <row r="86" spans="2:7" x14ac:dyDescent="0.3">
      <c r="B86" t="s">
        <v>80</v>
      </c>
      <c r="C86">
        <v>2782370.0799999996</v>
      </c>
      <c r="D86">
        <v>3992787.6100000003</v>
      </c>
      <c r="E86">
        <v>4550770.72</v>
      </c>
      <c r="F86">
        <v>2024637.35</v>
      </c>
      <c r="G86">
        <v>1778284.9999999998</v>
      </c>
    </row>
    <row r="87" spans="2:7" x14ac:dyDescent="0.3">
      <c r="B87" t="s">
        <v>78</v>
      </c>
      <c r="C87">
        <v>2961619.2999999993</v>
      </c>
      <c r="D87">
        <v>1893302.5100000002</v>
      </c>
      <c r="E87">
        <v>4371992.7</v>
      </c>
      <c r="F87">
        <v>1518479.73</v>
      </c>
      <c r="G87">
        <v>1731190.99</v>
      </c>
    </row>
    <row r="88" spans="2:7" x14ac:dyDescent="0.3">
      <c r="B88" t="s">
        <v>107</v>
      </c>
      <c r="C88">
        <v>13020798.129999995</v>
      </c>
      <c r="D88">
        <v>10996369.59</v>
      </c>
      <c r="E88">
        <v>5773117.3800000008</v>
      </c>
      <c r="F88">
        <v>2204281.5999999996</v>
      </c>
      <c r="G88">
        <v>1537036.92</v>
      </c>
    </row>
    <row r="89" spans="2:7" x14ac:dyDescent="0.3">
      <c r="B89" t="s">
        <v>99</v>
      </c>
      <c r="C89">
        <v>2405298.4399999995</v>
      </c>
      <c r="D89">
        <v>2639856.16</v>
      </c>
      <c r="E89">
        <v>2341709.75</v>
      </c>
      <c r="F89">
        <v>984538.93</v>
      </c>
      <c r="G89">
        <v>1464039.7899999996</v>
      </c>
    </row>
    <row r="90" spans="2:7" x14ac:dyDescent="0.3">
      <c r="B90" t="s">
        <v>88</v>
      </c>
      <c r="C90">
        <v>5134137.0100000026</v>
      </c>
      <c r="D90">
        <v>4622312.0600000015</v>
      </c>
      <c r="E90">
        <v>3566318.0399999996</v>
      </c>
      <c r="F90">
        <v>1743586.99</v>
      </c>
      <c r="G90">
        <v>1402502.0599999998</v>
      </c>
    </row>
    <row r="91" spans="2:7" x14ac:dyDescent="0.3">
      <c r="B91" t="s">
        <v>198</v>
      </c>
      <c r="C91">
        <v>9486420.0000000019</v>
      </c>
      <c r="D91">
        <v>4507138.25</v>
      </c>
      <c r="E91">
        <v>2954183.8200000003</v>
      </c>
      <c r="F91">
        <v>1393059.23</v>
      </c>
      <c r="G91">
        <v>1375152.5699999998</v>
      </c>
    </row>
    <row r="92" spans="2:7" x14ac:dyDescent="0.3">
      <c r="B92" t="s">
        <v>74</v>
      </c>
      <c r="C92">
        <v>1879662.8300000005</v>
      </c>
      <c r="D92">
        <v>2355000.5899999994</v>
      </c>
      <c r="E92">
        <v>2247128.88</v>
      </c>
      <c r="F92">
        <v>1016966.45</v>
      </c>
      <c r="G92">
        <v>1101035.32</v>
      </c>
    </row>
    <row r="93" spans="2:7" x14ac:dyDescent="0.3">
      <c r="B93" t="s">
        <v>27</v>
      </c>
      <c r="C93">
        <v>5249578.1800000006</v>
      </c>
      <c r="D93">
        <v>5682707.8200000003</v>
      </c>
      <c r="E93">
        <v>1461109.9599999997</v>
      </c>
      <c r="F93">
        <v>1177745.1700000002</v>
      </c>
      <c r="G93">
        <v>1089015.3200000003</v>
      </c>
    </row>
    <row r="94" spans="2:7" x14ac:dyDescent="0.3">
      <c r="B94" t="s">
        <v>199</v>
      </c>
      <c r="C94">
        <v>2367607.8000000003</v>
      </c>
      <c r="D94">
        <v>2841004.5200000005</v>
      </c>
      <c r="E94">
        <v>2053393.07</v>
      </c>
      <c r="F94">
        <v>215144.18000000002</v>
      </c>
      <c r="G94">
        <v>1021213.96</v>
      </c>
    </row>
    <row r="95" spans="2:7" x14ac:dyDescent="0.3">
      <c r="B95" t="s">
        <v>75</v>
      </c>
      <c r="C95">
        <v>5606823.0599999996</v>
      </c>
      <c r="D95">
        <v>4579664.16</v>
      </c>
      <c r="E95">
        <v>1960554.4</v>
      </c>
      <c r="F95">
        <v>696309.60000000009</v>
      </c>
      <c r="G95">
        <v>1015953.9999999999</v>
      </c>
    </row>
    <row r="96" spans="2:7" x14ac:dyDescent="0.3">
      <c r="B96" t="s">
        <v>200</v>
      </c>
      <c r="C96">
        <v>884757.69</v>
      </c>
      <c r="D96">
        <v>355751.37</v>
      </c>
      <c r="E96">
        <v>1559585.3099999998</v>
      </c>
      <c r="F96">
        <v>1003193.11</v>
      </c>
      <c r="G96">
        <v>928799.15</v>
      </c>
    </row>
    <row r="97" spans="2:7" x14ac:dyDescent="0.3">
      <c r="B97" t="s">
        <v>83</v>
      </c>
      <c r="C97">
        <v>4009593.9400000004</v>
      </c>
      <c r="D97">
        <v>1421737.7599999995</v>
      </c>
      <c r="E97">
        <v>1882372.8199999996</v>
      </c>
      <c r="F97">
        <v>605117.17000000004</v>
      </c>
      <c r="G97">
        <v>908915.16999999993</v>
      </c>
    </row>
    <row r="98" spans="2:7" x14ac:dyDescent="0.3">
      <c r="B98" t="s">
        <v>39</v>
      </c>
      <c r="C98">
        <v>4646190.58</v>
      </c>
      <c r="D98">
        <v>2546458.7700000005</v>
      </c>
      <c r="E98">
        <v>167616.57</v>
      </c>
      <c r="F98">
        <v>107918.73000000001</v>
      </c>
      <c r="G98">
        <v>836233.57</v>
      </c>
    </row>
    <row r="99" spans="2:7" x14ac:dyDescent="0.3">
      <c r="B99" t="s">
        <v>87</v>
      </c>
      <c r="C99">
        <v>1768511.4300000006</v>
      </c>
      <c r="D99">
        <v>1178155.5</v>
      </c>
      <c r="E99">
        <v>1223578.05</v>
      </c>
      <c r="F99">
        <v>534446.65</v>
      </c>
      <c r="G99">
        <v>830972.78</v>
      </c>
    </row>
    <row r="100" spans="2:7" x14ac:dyDescent="0.3">
      <c r="B100" t="s">
        <v>91</v>
      </c>
      <c r="C100">
        <v>5000</v>
      </c>
      <c r="D100">
        <v>2626479.3699999996</v>
      </c>
      <c r="E100">
        <v>2266965.8899999997</v>
      </c>
      <c r="F100">
        <v>1048082.4200000002</v>
      </c>
      <c r="G100">
        <v>769094.25</v>
      </c>
    </row>
    <row r="101" spans="2:7" x14ac:dyDescent="0.3">
      <c r="B101" t="s">
        <v>201</v>
      </c>
      <c r="C101">
        <v>1495241.64</v>
      </c>
      <c r="D101">
        <v>1224375.2100000002</v>
      </c>
      <c r="E101">
        <v>338816.22000000003</v>
      </c>
      <c r="F101">
        <v>188620.52000000002</v>
      </c>
      <c r="G101">
        <v>723044.36</v>
      </c>
    </row>
    <row r="102" spans="2:7" x14ac:dyDescent="0.3">
      <c r="B102" t="s">
        <v>95</v>
      </c>
      <c r="C102">
        <v>2175755.3600000003</v>
      </c>
      <c r="D102">
        <v>1110708.32</v>
      </c>
      <c r="E102">
        <v>2923003.7899999996</v>
      </c>
      <c r="F102">
        <v>737681.27999999991</v>
      </c>
      <c r="G102">
        <v>685493.39</v>
      </c>
    </row>
    <row r="103" spans="2:7" x14ac:dyDescent="0.3">
      <c r="B103" t="s">
        <v>117</v>
      </c>
      <c r="C103">
        <v>1007460.3999999999</v>
      </c>
      <c r="D103">
        <v>2545292.4800000004</v>
      </c>
      <c r="E103">
        <v>871789.65000000014</v>
      </c>
      <c r="F103">
        <v>474410.06</v>
      </c>
      <c r="G103">
        <v>673461.26</v>
      </c>
    </row>
    <row r="104" spans="2:7" x14ac:dyDescent="0.3">
      <c r="B104" t="s">
        <v>59</v>
      </c>
      <c r="C104">
        <v>1239371.5599999998</v>
      </c>
      <c r="D104">
        <v>1422922.8800000004</v>
      </c>
      <c r="E104">
        <v>4312715.0900000008</v>
      </c>
      <c r="F104">
        <v>1943096.7899999998</v>
      </c>
      <c r="G104">
        <v>653997.88</v>
      </c>
    </row>
    <row r="105" spans="2:7" x14ac:dyDescent="0.3">
      <c r="B105" t="s">
        <v>202</v>
      </c>
      <c r="C105">
        <v>2057980.6499999994</v>
      </c>
      <c r="D105">
        <v>4432229.4599999981</v>
      </c>
      <c r="E105">
        <v>819447.8400000002</v>
      </c>
      <c r="F105">
        <v>543843.85000000021</v>
      </c>
      <c r="G105">
        <v>646241.62</v>
      </c>
    </row>
    <row r="106" spans="2:7" x14ac:dyDescent="0.3">
      <c r="B106" t="s">
        <v>203</v>
      </c>
      <c r="C106">
        <v>751689.58999999985</v>
      </c>
      <c r="D106">
        <v>1101084.4200000002</v>
      </c>
      <c r="E106">
        <v>1754647.07</v>
      </c>
      <c r="F106">
        <v>606530.37</v>
      </c>
      <c r="G106">
        <v>605764.65999999992</v>
      </c>
    </row>
    <row r="107" spans="2:7" x14ac:dyDescent="0.3">
      <c r="B107" t="s">
        <v>86</v>
      </c>
      <c r="C107">
        <v>1480154.0000000005</v>
      </c>
      <c r="D107">
        <v>1177173.1399999999</v>
      </c>
      <c r="E107">
        <v>1299036.1500000004</v>
      </c>
      <c r="F107">
        <v>345791.6</v>
      </c>
      <c r="G107">
        <v>561286.87</v>
      </c>
    </row>
    <row r="108" spans="2:7" x14ac:dyDescent="0.3">
      <c r="B108" t="s">
        <v>204</v>
      </c>
      <c r="C108">
        <v>2552485.2600000002</v>
      </c>
      <c r="D108">
        <v>1434210.0800000003</v>
      </c>
      <c r="E108">
        <v>1371738.6999999997</v>
      </c>
      <c r="F108">
        <v>537517.18000000005</v>
      </c>
      <c r="G108">
        <v>538156.42999999993</v>
      </c>
    </row>
    <row r="109" spans="2:7" x14ac:dyDescent="0.3">
      <c r="B109" t="s">
        <v>94</v>
      </c>
      <c r="C109">
        <v>2368093.6800000002</v>
      </c>
      <c r="D109">
        <v>2743405.57</v>
      </c>
      <c r="E109">
        <v>1890664.9800000002</v>
      </c>
      <c r="F109">
        <v>1256904.56</v>
      </c>
      <c r="G109">
        <v>537319.20999999985</v>
      </c>
    </row>
    <row r="110" spans="2:7" x14ac:dyDescent="0.3">
      <c r="B110" t="s">
        <v>82</v>
      </c>
      <c r="C110">
        <v>1335634.0399999998</v>
      </c>
      <c r="D110">
        <v>1638001.2600000002</v>
      </c>
      <c r="E110">
        <v>1706047.2900000005</v>
      </c>
      <c r="F110">
        <v>937438.71</v>
      </c>
      <c r="G110">
        <v>530361.00999999989</v>
      </c>
    </row>
    <row r="111" spans="2:7" x14ac:dyDescent="0.3">
      <c r="B111" t="s">
        <v>63</v>
      </c>
      <c r="C111">
        <v>1091460.45</v>
      </c>
      <c r="D111">
        <v>963705.25</v>
      </c>
      <c r="E111">
        <v>1201122.6000000001</v>
      </c>
      <c r="F111">
        <v>454789.35</v>
      </c>
      <c r="G111">
        <v>511718.35</v>
      </c>
    </row>
    <row r="112" spans="2:7" x14ac:dyDescent="0.3">
      <c r="B112" t="s">
        <v>44</v>
      </c>
      <c r="C112">
        <v>368538.67</v>
      </c>
      <c r="D112">
        <v>2489501.7299999991</v>
      </c>
      <c r="E112">
        <v>3677841.0099999993</v>
      </c>
      <c r="F112">
        <v>653793.71000000008</v>
      </c>
      <c r="G112">
        <v>510537.03000000009</v>
      </c>
    </row>
    <row r="113" spans="2:7" x14ac:dyDescent="0.3">
      <c r="B113" t="s">
        <v>61</v>
      </c>
      <c r="C113">
        <v>492792.13</v>
      </c>
      <c r="D113">
        <v>2046583.18</v>
      </c>
      <c r="E113">
        <v>611078.47</v>
      </c>
      <c r="F113">
        <v>55474</v>
      </c>
      <c r="G113">
        <v>507579.93999999994</v>
      </c>
    </row>
    <row r="114" spans="2:7" x14ac:dyDescent="0.3">
      <c r="B114" t="s">
        <v>77</v>
      </c>
      <c r="C114">
        <v>1111826.3099999996</v>
      </c>
      <c r="D114">
        <v>988104.83</v>
      </c>
      <c r="E114">
        <v>1143269.0599999998</v>
      </c>
      <c r="F114">
        <v>345654.87000000005</v>
      </c>
      <c r="G114">
        <v>498673.24999999988</v>
      </c>
    </row>
    <row r="115" spans="2:7" x14ac:dyDescent="0.3">
      <c r="B115" t="s">
        <v>90</v>
      </c>
      <c r="C115">
        <v>1824117.87</v>
      </c>
      <c r="D115">
        <v>1251823.2800000003</v>
      </c>
      <c r="E115">
        <v>1143626.0699999998</v>
      </c>
      <c r="F115">
        <v>614572.20000000007</v>
      </c>
      <c r="G115">
        <v>477268.19</v>
      </c>
    </row>
    <row r="116" spans="2:7" x14ac:dyDescent="0.3">
      <c r="B116" t="s">
        <v>97</v>
      </c>
      <c r="C116">
        <v>1706694.6199999999</v>
      </c>
      <c r="D116">
        <v>684260.16999999993</v>
      </c>
      <c r="E116">
        <v>3295563.7099999995</v>
      </c>
      <c r="F116">
        <v>376994.95</v>
      </c>
      <c r="G116">
        <v>470029.74999999988</v>
      </c>
    </row>
    <row r="117" spans="2:7" x14ac:dyDescent="0.3">
      <c r="B117" t="s">
        <v>5</v>
      </c>
      <c r="C117">
        <v>162521.5</v>
      </c>
      <c r="D117">
        <v>166341.45000000001</v>
      </c>
      <c r="E117">
        <v>694899.05</v>
      </c>
      <c r="F117">
        <v>66331.3</v>
      </c>
      <c r="G117">
        <v>468855.57</v>
      </c>
    </row>
    <row r="118" spans="2:7" x14ac:dyDescent="0.3">
      <c r="B118" t="s">
        <v>205</v>
      </c>
      <c r="C118">
        <v>1857797.5299999996</v>
      </c>
      <c r="D118">
        <v>735979.55</v>
      </c>
      <c r="E118">
        <v>547829.5</v>
      </c>
      <c r="F118">
        <v>266448.75</v>
      </c>
      <c r="G118">
        <v>435017.18999999994</v>
      </c>
    </row>
    <row r="119" spans="2:7" x14ac:dyDescent="0.3">
      <c r="B119" t="s">
        <v>206</v>
      </c>
      <c r="C119">
        <v>1471874.2100000002</v>
      </c>
      <c r="D119">
        <v>1008305.5099999999</v>
      </c>
      <c r="E119">
        <v>1642193.5300000003</v>
      </c>
      <c r="F119">
        <v>840348.24</v>
      </c>
      <c r="G119">
        <v>425595.85</v>
      </c>
    </row>
    <row r="120" spans="2:7" x14ac:dyDescent="0.3">
      <c r="B120" t="s">
        <v>76</v>
      </c>
      <c r="C120">
        <v>594028.86</v>
      </c>
      <c r="D120">
        <v>225525.31999999998</v>
      </c>
      <c r="E120">
        <v>141369.54</v>
      </c>
      <c r="F120">
        <v>50</v>
      </c>
      <c r="G120">
        <v>393433.61000000004</v>
      </c>
    </row>
    <row r="121" spans="2:7" x14ac:dyDescent="0.3">
      <c r="B121" t="s">
        <v>72</v>
      </c>
      <c r="C121">
        <v>796329</v>
      </c>
      <c r="D121">
        <v>466892.5</v>
      </c>
      <c r="E121">
        <v>690287.45</v>
      </c>
      <c r="F121">
        <v>38250</v>
      </c>
      <c r="G121">
        <v>363850</v>
      </c>
    </row>
    <row r="122" spans="2:7" x14ac:dyDescent="0.3">
      <c r="B122" t="s">
        <v>207</v>
      </c>
      <c r="C122">
        <v>555758.45000000007</v>
      </c>
      <c r="D122">
        <v>1210342.1700000002</v>
      </c>
      <c r="E122">
        <v>2859075.3</v>
      </c>
      <c r="F122">
        <v>628889.29000000015</v>
      </c>
      <c r="G122">
        <v>327582.66999999993</v>
      </c>
    </row>
    <row r="123" spans="2:7" x14ac:dyDescent="0.3">
      <c r="B123" t="s">
        <v>42</v>
      </c>
      <c r="C123">
        <v>1850374.8900000001</v>
      </c>
      <c r="D123">
        <v>1118254.1199999999</v>
      </c>
      <c r="E123">
        <v>656129.67000000004</v>
      </c>
      <c r="F123">
        <v>156548.75</v>
      </c>
      <c r="G123">
        <v>326257</v>
      </c>
    </row>
    <row r="124" spans="2:7" x14ac:dyDescent="0.3">
      <c r="B124" t="s">
        <v>89</v>
      </c>
      <c r="C124">
        <v>542210.49000000011</v>
      </c>
      <c r="D124">
        <v>1023607.0799999998</v>
      </c>
      <c r="E124">
        <v>781474.80999999994</v>
      </c>
      <c r="F124">
        <v>394829.4</v>
      </c>
      <c r="G124">
        <v>312840.05000000005</v>
      </c>
    </row>
    <row r="125" spans="2:7" x14ac:dyDescent="0.3">
      <c r="B125" t="s">
        <v>208</v>
      </c>
      <c r="C125">
        <v>4211016.88</v>
      </c>
      <c r="D125">
        <v>4746894.1599999992</v>
      </c>
      <c r="E125">
        <v>3159015.0699999989</v>
      </c>
      <c r="F125">
        <v>2872597.1799999974</v>
      </c>
      <c r="G125">
        <v>300219.44999999995</v>
      </c>
    </row>
    <row r="126" spans="2:7" x14ac:dyDescent="0.3">
      <c r="B126" t="s">
        <v>70</v>
      </c>
      <c r="C126">
        <v>546012.68000000017</v>
      </c>
      <c r="D126">
        <v>393376.61999999988</v>
      </c>
      <c r="E126">
        <v>683606.66999999993</v>
      </c>
      <c r="F126">
        <v>142255.59</v>
      </c>
      <c r="G126">
        <v>298031.74000000005</v>
      </c>
    </row>
    <row r="127" spans="2:7" x14ac:dyDescent="0.3">
      <c r="B127" t="s">
        <v>65</v>
      </c>
      <c r="C127">
        <v>764608.72</v>
      </c>
      <c r="D127">
        <v>1169811.2099999995</v>
      </c>
      <c r="E127">
        <v>705821.89</v>
      </c>
      <c r="F127">
        <v>293026.63000000006</v>
      </c>
      <c r="G127">
        <v>293103.2</v>
      </c>
    </row>
    <row r="128" spans="2:7" x14ac:dyDescent="0.3">
      <c r="B128" t="s">
        <v>92</v>
      </c>
      <c r="C128">
        <v>633775.19000000018</v>
      </c>
      <c r="D128">
        <v>894357.66999999993</v>
      </c>
      <c r="E128">
        <v>1425654.4000000001</v>
      </c>
      <c r="F128">
        <v>337041.17999999993</v>
      </c>
      <c r="G128">
        <v>256958.37999999995</v>
      </c>
    </row>
    <row r="129" spans="2:7" x14ac:dyDescent="0.3">
      <c r="B129" t="s">
        <v>209</v>
      </c>
      <c r="C129">
        <v>4116539</v>
      </c>
      <c r="D129">
        <v>7822660.7199999997</v>
      </c>
      <c r="E129">
        <v>15448815.250000045</v>
      </c>
      <c r="F129">
        <v>10555360.690000009</v>
      </c>
      <c r="G129">
        <v>250510.46000000002</v>
      </c>
    </row>
    <row r="130" spans="2:7" x14ac:dyDescent="0.3">
      <c r="B130" t="s">
        <v>210</v>
      </c>
      <c r="C130">
        <v>2361769.4699999988</v>
      </c>
      <c r="D130">
        <v>10149734.300000003</v>
      </c>
      <c r="E130">
        <v>856270.94</v>
      </c>
      <c r="F130">
        <v>195800.34</v>
      </c>
      <c r="G130">
        <v>248503.53</v>
      </c>
    </row>
    <row r="131" spans="2:7" x14ac:dyDescent="0.3">
      <c r="B131" t="s">
        <v>68</v>
      </c>
      <c r="C131">
        <v>741076.16000000015</v>
      </c>
      <c r="D131">
        <v>1158397.4399999999</v>
      </c>
      <c r="E131">
        <v>893991.33000000007</v>
      </c>
      <c r="F131">
        <v>367889.64999999997</v>
      </c>
      <c r="G131">
        <v>237012.81999999998</v>
      </c>
    </row>
    <row r="132" spans="2:7" x14ac:dyDescent="0.3">
      <c r="B132" t="s">
        <v>64</v>
      </c>
      <c r="C132">
        <v>303459.24</v>
      </c>
      <c r="D132">
        <v>355638.86</v>
      </c>
      <c r="E132">
        <v>780788.84</v>
      </c>
      <c r="F132">
        <v>206000.34</v>
      </c>
      <c r="G132">
        <v>230406.8</v>
      </c>
    </row>
    <row r="133" spans="2:7" x14ac:dyDescent="0.3">
      <c r="B133" t="s">
        <v>211</v>
      </c>
      <c r="C133">
        <v>11125772.489999996</v>
      </c>
      <c r="D133">
        <v>73982.559999999998</v>
      </c>
      <c r="E133">
        <v>0</v>
      </c>
      <c r="F133">
        <v>0</v>
      </c>
      <c r="G133">
        <v>229061.3</v>
      </c>
    </row>
    <row r="134" spans="2:7" x14ac:dyDescent="0.3">
      <c r="B134" t="s">
        <v>22</v>
      </c>
      <c r="C134">
        <v>122196.39000000001</v>
      </c>
      <c r="D134">
        <v>82479.11</v>
      </c>
      <c r="E134">
        <v>168339.01000000007</v>
      </c>
      <c r="F134">
        <v>80678</v>
      </c>
      <c r="G134">
        <v>227505.45</v>
      </c>
    </row>
    <row r="135" spans="2:7" x14ac:dyDescent="0.3">
      <c r="B135" t="s">
        <v>85</v>
      </c>
      <c r="C135">
        <v>302877.10000000003</v>
      </c>
      <c r="D135">
        <v>502469.29999999993</v>
      </c>
      <c r="E135">
        <v>544912.87</v>
      </c>
      <c r="F135">
        <v>250367.12</v>
      </c>
      <c r="G135">
        <v>225450.9</v>
      </c>
    </row>
    <row r="136" spans="2:7" x14ac:dyDescent="0.3">
      <c r="B136" t="s">
        <v>25</v>
      </c>
      <c r="C136">
        <v>7064436.0600000005</v>
      </c>
      <c r="D136">
        <v>591485.72</v>
      </c>
      <c r="E136">
        <v>1880318.17</v>
      </c>
      <c r="F136">
        <v>1354988.88</v>
      </c>
      <c r="G136">
        <v>214222.74</v>
      </c>
    </row>
    <row r="137" spans="2:7" x14ac:dyDescent="0.3">
      <c r="B137" t="s">
        <v>84</v>
      </c>
      <c r="C137">
        <v>191096</v>
      </c>
      <c r="D137">
        <v>2086054.0100000002</v>
      </c>
      <c r="E137">
        <v>330652.35000000003</v>
      </c>
      <c r="F137">
        <v>132492.12</v>
      </c>
      <c r="G137">
        <v>205529.83000000002</v>
      </c>
    </row>
    <row r="138" spans="2:7" x14ac:dyDescent="0.3">
      <c r="B138" t="s">
        <v>71</v>
      </c>
      <c r="C138">
        <v>438290.45</v>
      </c>
      <c r="D138">
        <v>381688.18999999994</v>
      </c>
      <c r="E138">
        <v>629671.54999999993</v>
      </c>
      <c r="F138">
        <v>175169.3</v>
      </c>
      <c r="G138">
        <v>163680.95000000004</v>
      </c>
    </row>
    <row r="139" spans="2:7" x14ac:dyDescent="0.3">
      <c r="B139" t="s">
        <v>100</v>
      </c>
      <c r="C139">
        <v>2720915.8</v>
      </c>
      <c r="D139">
        <v>3834393.6000000006</v>
      </c>
      <c r="E139">
        <v>2338617.6800000002</v>
      </c>
      <c r="F139">
        <v>1879905.4</v>
      </c>
      <c r="G139">
        <v>161597.07</v>
      </c>
    </row>
    <row r="140" spans="2:7" x14ac:dyDescent="0.3">
      <c r="B140" t="s">
        <v>28</v>
      </c>
      <c r="C140">
        <v>246752.63</v>
      </c>
      <c r="D140">
        <v>234174.5</v>
      </c>
      <c r="E140">
        <v>365597.24999999994</v>
      </c>
      <c r="F140">
        <v>103116.8</v>
      </c>
      <c r="G140">
        <v>161416.29999999999</v>
      </c>
    </row>
    <row r="141" spans="2:7" x14ac:dyDescent="0.3">
      <c r="B141" t="s">
        <v>212</v>
      </c>
      <c r="C141">
        <v>990303.64000000013</v>
      </c>
      <c r="D141">
        <v>783464.95999999985</v>
      </c>
      <c r="E141">
        <v>363539.18</v>
      </c>
      <c r="F141">
        <v>72785.75</v>
      </c>
      <c r="G141">
        <v>159963.47</v>
      </c>
    </row>
    <row r="142" spans="2:7" x14ac:dyDescent="0.3">
      <c r="B142" t="s">
        <v>43</v>
      </c>
      <c r="C142">
        <v>708247.38</v>
      </c>
      <c r="D142">
        <v>646043.13000000012</v>
      </c>
      <c r="E142">
        <v>194673.69999999998</v>
      </c>
      <c r="F142">
        <v>105402.02</v>
      </c>
      <c r="G142">
        <v>148681.62</v>
      </c>
    </row>
    <row r="143" spans="2:7" x14ac:dyDescent="0.3">
      <c r="B143" t="s">
        <v>50</v>
      </c>
      <c r="C143">
        <v>298259.06</v>
      </c>
      <c r="D143">
        <v>544204.82000000007</v>
      </c>
      <c r="E143">
        <v>442711.19</v>
      </c>
      <c r="F143">
        <v>183230.65</v>
      </c>
      <c r="G143">
        <v>141043.06</v>
      </c>
    </row>
    <row r="144" spans="2:7" x14ac:dyDescent="0.3">
      <c r="B144" t="s">
        <v>33</v>
      </c>
      <c r="C144">
        <v>794153.51000000013</v>
      </c>
      <c r="D144">
        <v>838029.32999999984</v>
      </c>
      <c r="E144">
        <v>873315.62999999989</v>
      </c>
      <c r="F144">
        <v>356760.6</v>
      </c>
      <c r="G144">
        <v>133655.75</v>
      </c>
    </row>
    <row r="145" spans="2:7" x14ac:dyDescent="0.3">
      <c r="B145" t="s">
        <v>213</v>
      </c>
      <c r="C145">
        <v>2.6</v>
      </c>
      <c r="D145">
        <v>956</v>
      </c>
      <c r="E145">
        <v>12636.4</v>
      </c>
      <c r="F145">
        <v>12636.4</v>
      </c>
      <c r="G145">
        <v>131904.6</v>
      </c>
    </row>
    <row r="146" spans="2:7" x14ac:dyDescent="0.3">
      <c r="B146" t="s">
        <v>67</v>
      </c>
      <c r="C146">
        <v>487344.5500000001</v>
      </c>
      <c r="D146">
        <v>777410.74000000034</v>
      </c>
      <c r="E146">
        <v>698940.08000000007</v>
      </c>
      <c r="F146">
        <v>449987.41000000003</v>
      </c>
      <c r="G146">
        <v>120503.22</v>
      </c>
    </row>
    <row r="147" spans="2:7" x14ac:dyDescent="0.3">
      <c r="B147" t="s">
        <v>17</v>
      </c>
      <c r="C147">
        <v>395855.39</v>
      </c>
      <c r="D147">
        <v>589793.65</v>
      </c>
      <c r="E147">
        <v>189719.41</v>
      </c>
      <c r="F147">
        <v>72161.52</v>
      </c>
      <c r="G147">
        <v>119162.54</v>
      </c>
    </row>
    <row r="148" spans="2:7" x14ac:dyDescent="0.3">
      <c r="B148" t="s">
        <v>38</v>
      </c>
      <c r="C148">
        <v>232797.59999999998</v>
      </c>
      <c r="D148">
        <v>313245.15000000002</v>
      </c>
      <c r="E148">
        <v>261403.02000000002</v>
      </c>
      <c r="F148">
        <v>218699.5</v>
      </c>
      <c r="G148">
        <v>103920.5</v>
      </c>
    </row>
    <row r="149" spans="2:7" x14ac:dyDescent="0.3">
      <c r="B149" t="s">
        <v>49</v>
      </c>
      <c r="C149">
        <v>28347.55</v>
      </c>
      <c r="D149">
        <v>23662.620000000003</v>
      </c>
      <c r="E149">
        <v>205184.19</v>
      </c>
      <c r="F149">
        <v>149938</v>
      </c>
      <c r="G149">
        <v>96677.37</v>
      </c>
    </row>
    <row r="150" spans="2:7" x14ac:dyDescent="0.3">
      <c r="B150" t="s">
        <v>81</v>
      </c>
      <c r="C150">
        <v>1326537.8599999999</v>
      </c>
      <c r="D150">
        <v>1161900.25</v>
      </c>
      <c r="E150">
        <v>1282788.95</v>
      </c>
      <c r="F150">
        <v>294817.01999999996</v>
      </c>
      <c r="G150">
        <v>95362</v>
      </c>
    </row>
    <row r="151" spans="2:7" x14ac:dyDescent="0.3">
      <c r="B151" t="s">
        <v>73</v>
      </c>
      <c r="C151">
        <v>279878.61</v>
      </c>
      <c r="D151">
        <v>228235.53000000003</v>
      </c>
      <c r="E151">
        <v>305251.89999999997</v>
      </c>
      <c r="F151">
        <v>87732.33</v>
      </c>
      <c r="G151">
        <v>88841.880000000019</v>
      </c>
    </row>
    <row r="152" spans="2:7" x14ac:dyDescent="0.3">
      <c r="B152" t="s">
        <v>52</v>
      </c>
      <c r="C152">
        <v>62499.1</v>
      </c>
      <c r="D152">
        <v>140245.91</v>
      </c>
      <c r="E152">
        <v>123063.3</v>
      </c>
      <c r="F152">
        <v>121120.5</v>
      </c>
      <c r="G152">
        <v>88804.42</v>
      </c>
    </row>
    <row r="153" spans="2:7" x14ac:dyDescent="0.3">
      <c r="B153" t="s">
        <v>60</v>
      </c>
      <c r="C153">
        <v>177429.33000000002</v>
      </c>
      <c r="D153">
        <v>126309.88000000002</v>
      </c>
      <c r="E153">
        <v>174077.68999999997</v>
      </c>
      <c r="F153">
        <v>43737.139999999992</v>
      </c>
      <c r="G153">
        <v>88757.199999999983</v>
      </c>
    </row>
    <row r="154" spans="2:7" x14ac:dyDescent="0.3">
      <c r="B154" t="s">
        <v>21</v>
      </c>
      <c r="C154">
        <v>109123.2</v>
      </c>
      <c r="D154">
        <v>169602.03</v>
      </c>
      <c r="E154">
        <v>302591.62</v>
      </c>
      <c r="F154">
        <v>77682.64</v>
      </c>
      <c r="G154">
        <v>82672.600000000006</v>
      </c>
    </row>
    <row r="155" spans="2:7" x14ac:dyDescent="0.3">
      <c r="B155" t="s">
        <v>40</v>
      </c>
      <c r="C155">
        <v>810181.02</v>
      </c>
      <c r="D155">
        <v>159797.79</v>
      </c>
      <c r="E155">
        <v>2235135.0299999998</v>
      </c>
      <c r="F155">
        <v>69058.649999999994</v>
      </c>
      <c r="G155">
        <v>79515</v>
      </c>
    </row>
    <row r="156" spans="2:7" x14ac:dyDescent="0.3">
      <c r="B156" t="s">
        <v>214</v>
      </c>
      <c r="C156">
        <v>16391</v>
      </c>
      <c r="D156">
        <v>244386.69</v>
      </c>
      <c r="E156">
        <v>311766.79000000004</v>
      </c>
      <c r="F156">
        <v>61663.19</v>
      </c>
      <c r="G156">
        <v>76576.12</v>
      </c>
    </row>
    <row r="157" spans="2:7" x14ac:dyDescent="0.3">
      <c r="B157" t="s">
        <v>165</v>
      </c>
      <c r="C157">
        <v>447968.2</v>
      </c>
      <c r="D157">
        <v>278859.56</v>
      </c>
      <c r="E157">
        <v>140400</v>
      </c>
      <c r="F157">
        <v>104100</v>
      </c>
      <c r="G157">
        <v>72600</v>
      </c>
    </row>
    <row r="158" spans="2:7" x14ac:dyDescent="0.3">
      <c r="B158" t="s">
        <v>32</v>
      </c>
      <c r="C158">
        <v>0</v>
      </c>
      <c r="D158">
        <v>0</v>
      </c>
      <c r="E158">
        <v>52327.340000000004</v>
      </c>
      <c r="F158">
        <v>361.4</v>
      </c>
      <c r="G158">
        <v>53584.380000000005</v>
      </c>
    </row>
    <row r="159" spans="2:7" x14ac:dyDescent="0.3">
      <c r="B159" t="s">
        <v>215</v>
      </c>
      <c r="C159">
        <v>401038.25</v>
      </c>
      <c r="D159">
        <v>379699.26</v>
      </c>
      <c r="E159">
        <v>212191.75999999998</v>
      </c>
      <c r="F159">
        <v>73904.510000000009</v>
      </c>
      <c r="G159">
        <v>52048.179999999993</v>
      </c>
    </row>
    <row r="160" spans="2:7" x14ac:dyDescent="0.3">
      <c r="B160" t="s">
        <v>13</v>
      </c>
      <c r="C160">
        <v>73569.38</v>
      </c>
      <c r="D160">
        <v>44254.26</v>
      </c>
      <c r="E160">
        <v>26712.760000000002</v>
      </c>
      <c r="F160">
        <v>0</v>
      </c>
      <c r="G160">
        <v>49353.24</v>
      </c>
    </row>
    <row r="161" spans="2:7" x14ac:dyDescent="0.3">
      <c r="B161" t="s">
        <v>1</v>
      </c>
      <c r="C161">
        <v>434594.60999999993</v>
      </c>
      <c r="D161">
        <v>0</v>
      </c>
      <c r="E161">
        <v>343322.2300000001</v>
      </c>
      <c r="F161">
        <v>0</v>
      </c>
      <c r="G161">
        <v>47486.06</v>
      </c>
    </row>
    <row r="162" spans="2:7" x14ac:dyDescent="0.3">
      <c r="B162" t="s">
        <v>216</v>
      </c>
      <c r="C162">
        <v>114000.5</v>
      </c>
      <c r="D162">
        <v>261782.72999999998</v>
      </c>
      <c r="E162">
        <v>183369.89</v>
      </c>
      <c r="F162">
        <v>76420.150000000009</v>
      </c>
      <c r="G162">
        <v>44172.5</v>
      </c>
    </row>
    <row r="163" spans="2:7" x14ac:dyDescent="0.3">
      <c r="B163" t="s">
        <v>168</v>
      </c>
      <c r="C163">
        <v>142416.29</v>
      </c>
      <c r="D163">
        <v>0</v>
      </c>
      <c r="E163">
        <v>84878.8</v>
      </c>
      <c r="F163">
        <v>0</v>
      </c>
      <c r="G163">
        <v>42441.9</v>
      </c>
    </row>
    <row r="164" spans="2:7" x14ac:dyDescent="0.3">
      <c r="B164" t="s">
        <v>217</v>
      </c>
      <c r="C164">
        <v>51469.619999999995</v>
      </c>
      <c r="D164">
        <v>116645.12000000001</v>
      </c>
      <c r="E164">
        <v>119773.45000000001</v>
      </c>
      <c r="F164">
        <v>28279.88</v>
      </c>
      <c r="G164">
        <v>42406.17</v>
      </c>
    </row>
    <row r="165" spans="2:7" x14ac:dyDescent="0.3">
      <c r="B165" t="s">
        <v>218</v>
      </c>
      <c r="C165">
        <v>195983.33</v>
      </c>
      <c r="D165">
        <v>206082.3</v>
      </c>
      <c r="E165">
        <v>161532.03999999998</v>
      </c>
      <c r="F165">
        <v>86619.569999999992</v>
      </c>
      <c r="G165">
        <v>41027.979999999996</v>
      </c>
    </row>
    <row r="166" spans="2:7" x14ac:dyDescent="0.3">
      <c r="B166" t="s">
        <v>2</v>
      </c>
      <c r="C166">
        <v>0</v>
      </c>
      <c r="D166">
        <v>0</v>
      </c>
      <c r="E166">
        <v>0</v>
      </c>
      <c r="F166">
        <v>0</v>
      </c>
      <c r="G166">
        <v>33000</v>
      </c>
    </row>
    <row r="167" spans="2:7" x14ac:dyDescent="0.3">
      <c r="B167" t="s">
        <v>53</v>
      </c>
      <c r="C167">
        <v>19929.099999999999</v>
      </c>
      <c r="D167">
        <v>127021.2</v>
      </c>
      <c r="E167">
        <v>47137.5</v>
      </c>
      <c r="F167">
        <v>26473.3</v>
      </c>
      <c r="G167">
        <v>31112.5</v>
      </c>
    </row>
    <row r="168" spans="2:7" x14ac:dyDescent="0.3">
      <c r="B168" t="s">
        <v>46</v>
      </c>
      <c r="C168">
        <v>99238.23</v>
      </c>
      <c r="D168">
        <v>84218.26</v>
      </c>
      <c r="E168">
        <v>67898.63</v>
      </c>
      <c r="F168">
        <v>33525.460000000006</v>
      </c>
      <c r="G168">
        <v>24588.699999999997</v>
      </c>
    </row>
    <row r="169" spans="2:7" x14ac:dyDescent="0.3">
      <c r="B169" t="s">
        <v>219</v>
      </c>
      <c r="C169">
        <v>1946390.67</v>
      </c>
      <c r="D169">
        <v>11335818.379999997</v>
      </c>
      <c r="E169">
        <v>84550</v>
      </c>
      <c r="F169">
        <v>3380</v>
      </c>
      <c r="G169">
        <v>23506.800000000003</v>
      </c>
    </row>
    <row r="170" spans="2:7" x14ac:dyDescent="0.3">
      <c r="B170" t="s">
        <v>34</v>
      </c>
      <c r="C170">
        <v>725.47</v>
      </c>
      <c r="D170">
        <v>153440.4</v>
      </c>
      <c r="E170">
        <v>10548.83</v>
      </c>
      <c r="F170">
        <v>0</v>
      </c>
      <c r="G170">
        <v>23280</v>
      </c>
    </row>
    <row r="171" spans="2:7" x14ac:dyDescent="0.3">
      <c r="B171" t="s">
        <v>131</v>
      </c>
      <c r="C171">
        <v>0</v>
      </c>
      <c r="D171">
        <v>6331925.2999999998</v>
      </c>
      <c r="E171">
        <v>75564.579999999987</v>
      </c>
      <c r="F171">
        <v>0</v>
      </c>
      <c r="G171">
        <v>22803</v>
      </c>
    </row>
    <row r="172" spans="2:7" x14ac:dyDescent="0.3">
      <c r="B172" t="s">
        <v>41</v>
      </c>
      <c r="C172">
        <v>86079.24</v>
      </c>
      <c r="D172">
        <v>3019935.36</v>
      </c>
      <c r="E172">
        <v>1830720.0400000003</v>
      </c>
      <c r="F172">
        <v>1615958.34</v>
      </c>
      <c r="G172">
        <v>22550</v>
      </c>
    </row>
    <row r="173" spans="2:7" x14ac:dyDescent="0.3">
      <c r="B173" t="s">
        <v>69</v>
      </c>
      <c r="C173">
        <v>0</v>
      </c>
      <c r="D173">
        <v>26264.79</v>
      </c>
      <c r="E173">
        <v>13811.5</v>
      </c>
      <c r="F173">
        <v>6795</v>
      </c>
      <c r="G173">
        <v>20011.800000000003</v>
      </c>
    </row>
    <row r="174" spans="2:7" x14ac:dyDescent="0.3">
      <c r="B174" t="s">
        <v>56</v>
      </c>
      <c r="C174">
        <v>950.45</v>
      </c>
      <c r="D174">
        <v>126515.92</v>
      </c>
      <c r="E174">
        <v>0</v>
      </c>
      <c r="F174">
        <v>0</v>
      </c>
      <c r="G174">
        <v>17469</v>
      </c>
    </row>
    <row r="175" spans="2:7" x14ac:dyDescent="0.3">
      <c r="B175" t="s">
        <v>51</v>
      </c>
      <c r="C175">
        <v>318615.93999999994</v>
      </c>
      <c r="D175">
        <v>313999.46000000002</v>
      </c>
      <c r="E175">
        <v>495725.73</v>
      </c>
      <c r="F175">
        <v>178806.50999999998</v>
      </c>
      <c r="G175">
        <v>14154.85</v>
      </c>
    </row>
    <row r="176" spans="2:7" x14ac:dyDescent="0.3">
      <c r="B176" t="s">
        <v>29</v>
      </c>
      <c r="C176">
        <v>18569.530000000002</v>
      </c>
      <c r="D176">
        <v>69557.430000000008</v>
      </c>
      <c r="E176">
        <v>19694.07</v>
      </c>
      <c r="F176">
        <v>11008.57</v>
      </c>
      <c r="G176">
        <v>5650.28</v>
      </c>
    </row>
    <row r="177" spans="2:7" x14ac:dyDescent="0.3">
      <c r="B177" t="s">
        <v>45</v>
      </c>
      <c r="C177">
        <v>1425540.6000000006</v>
      </c>
      <c r="D177">
        <v>1604662.2000000002</v>
      </c>
      <c r="E177">
        <v>1156795.26</v>
      </c>
      <c r="F177">
        <v>257615.27</v>
      </c>
      <c r="G177">
        <v>5150</v>
      </c>
    </row>
    <row r="178" spans="2:7" x14ac:dyDescent="0.3">
      <c r="B178" t="s">
        <v>220</v>
      </c>
      <c r="C178">
        <v>36605.03</v>
      </c>
      <c r="D178">
        <v>76281.08</v>
      </c>
      <c r="E178">
        <v>55837.989999999991</v>
      </c>
      <c r="F178">
        <v>55837.990000000005</v>
      </c>
      <c r="G178">
        <v>5078</v>
      </c>
    </row>
    <row r="179" spans="2:7" x14ac:dyDescent="0.3">
      <c r="B179" t="s">
        <v>12</v>
      </c>
      <c r="C179">
        <v>117353.97999999998</v>
      </c>
      <c r="D179">
        <v>12131.65</v>
      </c>
      <c r="E179">
        <v>5404.79</v>
      </c>
      <c r="F179">
        <v>2494.79</v>
      </c>
      <c r="G179">
        <v>4968</v>
      </c>
    </row>
    <row r="180" spans="2:7" x14ac:dyDescent="0.3">
      <c r="B180" t="s">
        <v>15</v>
      </c>
      <c r="C180">
        <v>48172.839999999989</v>
      </c>
      <c r="D180">
        <v>23983.649999999998</v>
      </c>
      <c r="E180">
        <v>20262.259999999998</v>
      </c>
      <c r="F180">
        <v>0</v>
      </c>
      <c r="G180">
        <v>4230</v>
      </c>
    </row>
    <row r="181" spans="2:7" x14ac:dyDescent="0.3">
      <c r="B181" t="s">
        <v>221</v>
      </c>
      <c r="C181">
        <v>2238.04</v>
      </c>
      <c r="D181">
        <v>2363.1099999999997</v>
      </c>
      <c r="E181">
        <v>6680</v>
      </c>
      <c r="F181">
        <v>0</v>
      </c>
      <c r="G181">
        <v>3998.14</v>
      </c>
    </row>
    <row r="182" spans="2:7" x14ac:dyDescent="0.3">
      <c r="B182" t="s">
        <v>222</v>
      </c>
      <c r="C182">
        <v>0</v>
      </c>
      <c r="D182">
        <v>25504.1</v>
      </c>
      <c r="E182">
        <v>7350</v>
      </c>
      <c r="F182">
        <v>5550</v>
      </c>
      <c r="G182">
        <v>3906</v>
      </c>
    </row>
    <row r="183" spans="2:7" x14ac:dyDescent="0.3">
      <c r="B183" t="s">
        <v>223</v>
      </c>
      <c r="C183">
        <v>1588.4699999999998</v>
      </c>
      <c r="D183">
        <v>0</v>
      </c>
      <c r="E183">
        <v>740.5</v>
      </c>
      <c r="F183">
        <v>0</v>
      </c>
      <c r="G183">
        <v>3839</v>
      </c>
    </row>
    <row r="184" spans="2:7" x14ac:dyDescent="0.3">
      <c r="B184" t="s">
        <v>224</v>
      </c>
      <c r="C184">
        <v>0</v>
      </c>
      <c r="D184">
        <v>0</v>
      </c>
      <c r="E184">
        <v>33158</v>
      </c>
      <c r="F184">
        <v>0</v>
      </c>
      <c r="G184">
        <v>3775</v>
      </c>
    </row>
    <row r="185" spans="2:7" x14ac:dyDescent="0.3">
      <c r="B185" t="s">
        <v>18</v>
      </c>
      <c r="C185">
        <v>101275.40000000002</v>
      </c>
      <c r="D185">
        <v>60142.8</v>
      </c>
      <c r="E185">
        <v>1848</v>
      </c>
      <c r="F185">
        <v>1848</v>
      </c>
      <c r="G185">
        <v>3018</v>
      </c>
    </row>
    <row r="186" spans="2:7" x14ac:dyDescent="0.3">
      <c r="B186" t="s">
        <v>35</v>
      </c>
      <c r="C186">
        <v>31269.309999999998</v>
      </c>
      <c r="D186">
        <v>2945.9</v>
      </c>
      <c r="E186">
        <v>330.48</v>
      </c>
      <c r="F186">
        <v>330.48</v>
      </c>
      <c r="G186">
        <v>2727</v>
      </c>
    </row>
    <row r="187" spans="2:7" x14ac:dyDescent="0.3">
      <c r="B187" t="s">
        <v>225</v>
      </c>
      <c r="C187">
        <v>2181</v>
      </c>
      <c r="D187">
        <v>5600</v>
      </c>
      <c r="E187">
        <v>48561</v>
      </c>
      <c r="F187">
        <v>42961</v>
      </c>
      <c r="G187">
        <v>1343</v>
      </c>
    </row>
    <row r="188" spans="2:7" x14ac:dyDescent="0.3">
      <c r="B188" t="s">
        <v>226</v>
      </c>
      <c r="C188">
        <v>0</v>
      </c>
      <c r="D188">
        <v>112142</v>
      </c>
      <c r="E188">
        <v>21053</v>
      </c>
      <c r="F188">
        <v>0</v>
      </c>
      <c r="G188">
        <v>27.08</v>
      </c>
    </row>
    <row r="189" spans="2:7" x14ac:dyDescent="0.3">
      <c r="B189" t="s">
        <v>227</v>
      </c>
      <c r="C189">
        <v>0</v>
      </c>
      <c r="D189">
        <v>0</v>
      </c>
      <c r="E189">
        <v>379349.22</v>
      </c>
      <c r="F189">
        <v>0</v>
      </c>
      <c r="G189">
        <v>0</v>
      </c>
    </row>
    <row r="190" spans="2:7" x14ac:dyDescent="0.3">
      <c r="B190" t="s">
        <v>228</v>
      </c>
      <c r="C190">
        <v>4199.45</v>
      </c>
      <c r="D190">
        <v>0</v>
      </c>
      <c r="E190">
        <v>0</v>
      </c>
      <c r="F190">
        <v>0</v>
      </c>
      <c r="G190">
        <v>0</v>
      </c>
    </row>
    <row r="191" spans="2:7" x14ac:dyDescent="0.3">
      <c r="B191" t="s">
        <v>229</v>
      </c>
      <c r="C191">
        <v>0</v>
      </c>
      <c r="D191">
        <v>0</v>
      </c>
      <c r="E191">
        <v>0</v>
      </c>
      <c r="F191">
        <v>0</v>
      </c>
      <c r="G191">
        <v>0</v>
      </c>
    </row>
    <row r="192" spans="2:7" x14ac:dyDescent="0.3">
      <c r="B192" t="s">
        <v>169</v>
      </c>
      <c r="C192">
        <v>173075</v>
      </c>
      <c r="D192">
        <v>214202</v>
      </c>
      <c r="E192">
        <v>139354.34</v>
      </c>
      <c r="F192">
        <v>30906</v>
      </c>
      <c r="G192">
        <v>0</v>
      </c>
    </row>
    <row r="193" spans="2:7" x14ac:dyDescent="0.3">
      <c r="B193" t="s">
        <v>179</v>
      </c>
      <c r="C193">
        <v>0</v>
      </c>
      <c r="D193">
        <v>71208</v>
      </c>
      <c r="E193">
        <v>0</v>
      </c>
      <c r="F193">
        <v>0</v>
      </c>
      <c r="G193">
        <v>0</v>
      </c>
    </row>
    <row r="194" spans="2:7" x14ac:dyDescent="0.3">
      <c r="B194" t="s">
        <v>230</v>
      </c>
      <c r="C194">
        <v>21647.09</v>
      </c>
      <c r="D194">
        <v>0</v>
      </c>
      <c r="E194">
        <v>0</v>
      </c>
      <c r="F194">
        <v>0</v>
      </c>
      <c r="G194">
        <v>0</v>
      </c>
    </row>
    <row r="195" spans="2:7" x14ac:dyDescent="0.3">
      <c r="B195" t="s">
        <v>231</v>
      </c>
      <c r="C195">
        <v>0</v>
      </c>
      <c r="D195">
        <v>0</v>
      </c>
      <c r="E195">
        <v>0</v>
      </c>
      <c r="F195">
        <v>0</v>
      </c>
      <c r="G195">
        <v>0</v>
      </c>
    </row>
    <row r="196" spans="2:7" x14ac:dyDescent="0.3">
      <c r="B196" t="s">
        <v>232</v>
      </c>
      <c r="C196">
        <v>0</v>
      </c>
      <c r="D196">
        <v>0</v>
      </c>
      <c r="E196">
        <v>0</v>
      </c>
      <c r="F196">
        <v>0</v>
      </c>
      <c r="G196">
        <v>0</v>
      </c>
    </row>
    <row r="197" spans="2:7" x14ac:dyDescent="0.3">
      <c r="B197" t="s">
        <v>233</v>
      </c>
      <c r="C197">
        <v>28658025.150000025</v>
      </c>
      <c r="D197">
        <v>14468445.559999993</v>
      </c>
      <c r="E197">
        <v>0</v>
      </c>
      <c r="F197">
        <v>0</v>
      </c>
      <c r="G197">
        <v>0</v>
      </c>
    </row>
    <row r="198" spans="2:7" x14ac:dyDescent="0.3">
      <c r="B198" t="s">
        <v>16</v>
      </c>
      <c r="C198">
        <v>8416.7999999999993</v>
      </c>
      <c r="D198">
        <v>0</v>
      </c>
      <c r="E198">
        <v>173809.65000000002</v>
      </c>
      <c r="F198">
        <v>173809.65000000002</v>
      </c>
      <c r="G198">
        <v>0</v>
      </c>
    </row>
    <row r="199" spans="2:7" x14ac:dyDescent="0.3">
      <c r="B199" t="s">
        <v>234</v>
      </c>
      <c r="C199">
        <v>0</v>
      </c>
      <c r="D199">
        <v>0</v>
      </c>
      <c r="E199">
        <v>0</v>
      </c>
      <c r="F199">
        <v>0</v>
      </c>
      <c r="G199">
        <v>0</v>
      </c>
    </row>
    <row r="200" spans="2:7" x14ac:dyDescent="0.3">
      <c r="B200" t="s">
        <v>36</v>
      </c>
      <c r="C200">
        <v>0</v>
      </c>
      <c r="D200">
        <v>4500</v>
      </c>
      <c r="E200">
        <v>62296.19</v>
      </c>
      <c r="F200">
        <v>0</v>
      </c>
      <c r="G200">
        <v>0</v>
      </c>
    </row>
    <row r="201" spans="2:7" x14ac:dyDescent="0.3">
      <c r="B201" t="s">
        <v>235</v>
      </c>
      <c r="C201">
        <v>0</v>
      </c>
      <c r="D201">
        <v>0</v>
      </c>
      <c r="E201">
        <v>0</v>
      </c>
      <c r="F201">
        <v>0</v>
      </c>
      <c r="G201">
        <v>0</v>
      </c>
    </row>
    <row r="202" spans="2:7" x14ac:dyDescent="0.3">
      <c r="B202" t="s">
        <v>9</v>
      </c>
      <c r="C202">
        <v>0</v>
      </c>
      <c r="D202">
        <v>0</v>
      </c>
      <c r="E202">
        <v>11439.16</v>
      </c>
      <c r="F202">
        <v>11439.16</v>
      </c>
      <c r="G202">
        <v>0</v>
      </c>
    </row>
    <row r="203" spans="2:7" x14ac:dyDescent="0.3">
      <c r="B203" t="s">
        <v>236</v>
      </c>
      <c r="C203">
        <v>19279</v>
      </c>
      <c r="D203">
        <v>0</v>
      </c>
      <c r="E203">
        <v>0</v>
      </c>
      <c r="F203">
        <v>0</v>
      </c>
      <c r="G203">
        <v>0</v>
      </c>
    </row>
    <row r="204" spans="2:7" x14ac:dyDescent="0.3">
      <c r="B204" t="s">
        <v>8</v>
      </c>
      <c r="C204">
        <v>0</v>
      </c>
      <c r="D204">
        <v>120982</v>
      </c>
      <c r="E204">
        <v>5000</v>
      </c>
      <c r="F204">
        <v>0</v>
      </c>
      <c r="G204">
        <v>0</v>
      </c>
    </row>
    <row r="205" spans="2:7" x14ac:dyDescent="0.3">
      <c r="B205" t="s">
        <v>237</v>
      </c>
      <c r="C205">
        <v>0</v>
      </c>
      <c r="D205">
        <v>0</v>
      </c>
      <c r="E205">
        <v>0</v>
      </c>
      <c r="F205">
        <v>0</v>
      </c>
      <c r="G205">
        <v>0</v>
      </c>
    </row>
    <row r="206" spans="2:7" x14ac:dyDescent="0.3">
      <c r="B206" t="s">
        <v>7</v>
      </c>
      <c r="C206">
        <v>0</v>
      </c>
      <c r="D206">
        <v>10750</v>
      </c>
      <c r="E206">
        <v>0</v>
      </c>
      <c r="F206">
        <v>0</v>
      </c>
      <c r="G206">
        <v>0</v>
      </c>
    </row>
    <row r="207" spans="2:7" x14ac:dyDescent="0.3">
      <c r="B207" t="s">
        <v>238</v>
      </c>
      <c r="C207">
        <v>0</v>
      </c>
      <c r="D207">
        <v>0</v>
      </c>
      <c r="E207">
        <v>0</v>
      </c>
      <c r="F207">
        <v>0</v>
      </c>
      <c r="G207">
        <v>0</v>
      </c>
    </row>
    <row r="208" spans="2:7" x14ac:dyDescent="0.3">
      <c r="B208" t="s">
        <v>47</v>
      </c>
      <c r="C208">
        <v>132354.34</v>
      </c>
      <c r="D208">
        <v>45334.709999999992</v>
      </c>
      <c r="E208">
        <v>12910.43</v>
      </c>
      <c r="F208">
        <v>12910.43</v>
      </c>
      <c r="G208">
        <v>0</v>
      </c>
    </row>
    <row r="209" spans="2:7" x14ac:dyDescent="0.3">
      <c r="B209" t="s">
        <v>239</v>
      </c>
      <c r="C209">
        <v>0</v>
      </c>
      <c r="D209">
        <v>0</v>
      </c>
      <c r="E209">
        <v>0</v>
      </c>
      <c r="F209">
        <v>0</v>
      </c>
      <c r="G209">
        <v>0</v>
      </c>
    </row>
    <row r="210" spans="2:7" x14ac:dyDescent="0.3">
      <c r="B210" t="s">
        <v>57</v>
      </c>
      <c r="C210">
        <v>75257.5</v>
      </c>
      <c r="D210">
        <v>111740</v>
      </c>
      <c r="E210">
        <v>276205</v>
      </c>
      <c r="F210">
        <v>96830</v>
      </c>
      <c r="G210">
        <v>0</v>
      </c>
    </row>
    <row r="211" spans="2:7" x14ac:dyDescent="0.3">
      <c r="B211" t="s">
        <v>240</v>
      </c>
      <c r="C211">
        <v>908129.93999999983</v>
      </c>
      <c r="D211">
        <v>942808.80999999947</v>
      </c>
      <c r="E211">
        <v>223191.66000000003</v>
      </c>
      <c r="F211">
        <v>209670.24999999997</v>
      </c>
      <c r="G211">
        <v>0</v>
      </c>
    </row>
    <row r="212" spans="2:7" x14ac:dyDescent="0.3">
      <c r="B212" t="s">
        <v>10</v>
      </c>
      <c r="C212">
        <v>0</v>
      </c>
      <c r="D212">
        <v>0</v>
      </c>
      <c r="E212">
        <v>0</v>
      </c>
      <c r="F212">
        <v>0</v>
      </c>
      <c r="G212">
        <v>0</v>
      </c>
    </row>
    <row r="213" spans="2:7" x14ac:dyDescent="0.3">
      <c r="B213" t="s">
        <v>79</v>
      </c>
      <c r="C213">
        <v>1391216.9100000001</v>
      </c>
      <c r="D213">
        <v>307301</v>
      </c>
      <c r="E213">
        <v>120841.79</v>
      </c>
      <c r="F213">
        <v>120841.79</v>
      </c>
      <c r="G213">
        <v>0</v>
      </c>
    </row>
    <row r="214" spans="2:7" x14ac:dyDescent="0.3">
      <c r="B214" t="s">
        <v>0</v>
      </c>
      <c r="C214">
        <v>0</v>
      </c>
      <c r="D214">
        <v>0</v>
      </c>
      <c r="E214">
        <v>0</v>
      </c>
      <c r="F214">
        <v>0</v>
      </c>
      <c r="G214">
        <v>0</v>
      </c>
    </row>
    <row r="215" spans="2:7" x14ac:dyDescent="0.3">
      <c r="B215" t="s">
        <v>241</v>
      </c>
      <c r="C215">
        <v>0</v>
      </c>
      <c r="D215">
        <v>0</v>
      </c>
      <c r="E215">
        <v>0</v>
      </c>
      <c r="F215">
        <v>0</v>
      </c>
      <c r="G215">
        <v>0</v>
      </c>
    </row>
    <row r="216" spans="2:7" x14ac:dyDescent="0.3">
      <c r="B216" t="s">
        <v>6</v>
      </c>
      <c r="C216">
        <v>0</v>
      </c>
      <c r="D216">
        <v>0</v>
      </c>
      <c r="E216">
        <v>0</v>
      </c>
      <c r="F216">
        <v>0</v>
      </c>
      <c r="G216">
        <v>0</v>
      </c>
    </row>
    <row r="217" spans="2:7" x14ac:dyDescent="0.3">
      <c r="B217" t="s">
        <v>242</v>
      </c>
      <c r="C217">
        <v>0</v>
      </c>
      <c r="D217">
        <v>0</v>
      </c>
      <c r="E217">
        <v>0</v>
      </c>
      <c r="F217">
        <v>0</v>
      </c>
      <c r="G217">
        <v>0</v>
      </c>
    </row>
    <row r="218" spans="2:7" x14ac:dyDescent="0.3">
      <c r="B218" t="s">
        <v>170</v>
      </c>
      <c r="C218">
        <v>28813.52</v>
      </c>
      <c r="D218">
        <v>14500</v>
      </c>
      <c r="E218">
        <v>514352.92999999988</v>
      </c>
      <c r="F218">
        <v>44605.62</v>
      </c>
      <c r="G218">
        <v>0</v>
      </c>
    </row>
    <row r="219" spans="2:7" x14ac:dyDescent="0.3">
      <c r="B219" t="s">
        <v>243</v>
      </c>
      <c r="C219">
        <v>0</v>
      </c>
      <c r="D219">
        <v>0</v>
      </c>
      <c r="E219">
        <v>0</v>
      </c>
      <c r="F219">
        <v>0</v>
      </c>
      <c r="G219">
        <v>0</v>
      </c>
    </row>
    <row r="220" spans="2:7" x14ac:dyDescent="0.3">
      <c r="B220" t="s">
        <v>244</v>
      </c>
      <c r="C220">
        <v>0</v>
      </c>
      <c r="D220">
        <v>0</v>
      </c>
      <c r="E220">
        <v>0</v>
      </c>
      <c r="F220">
        <v>0</v>
      </c>
      <c r="G220">
        <v>0</v>
      </c>
    </row>
    <row r="221" spans="2:7" x14ac:dyDescent="0.3">
      <c r="B221" t="s">
        <v>245</v>
      </c>
      <c r="C221">
        <v>0</v>
      </c>
      <c r="D221">
        <v>0</v>
      </c>
      <c r="E221">
        <v>0</v>
      </c>
      <c r="F221">
        <v>0</v>
      </c>
      <c r="G221">
        <v>0</v>
      </c>
    </row>
    <row r="222" spans="2:7" x14ac:dyDescent="0.3">
      <c r="B222" t="s">
        <v>4</v>
      </c>
      <c r="C222">
        <v>0</v>
      </c>
      <c r="D222">
        <v>0</v>
      </c>
      <c r="E222">
        <v>0</v>
      </c>
      <c r="F222">
        <v>0</v>
      </c>
      <c r="G222">
        <v>0</v>
      </c>
    </row>
    <row r="223" spans="2:7" x14ac:dyDescent="0.3">
      <c r="B223" t="s">
        <v>246</v>
      </c>
      <c r="C223">
        <v>0</v>
      </c>
      <c r="D223">
        <v>0</v>
      </c>
      <c r="E223">
        <v>0</v>
      </c>
      <c r="F223">
        <v>0</v>
      </c>
      <c r="G223">
        <v>0</v>
      </c>
    </row>
    <row r="224" spans="2:7" x14ac:dyDescent="0.3">
      <c r="B224" t="s">
        <v>11</v>
      </c>
      <c r="C224">
        <v>1892.86</v>
      </c>
      <c r="D224">
        <v>0</v>
      </c>
      <c r="E224">
        <v>0</v>
      </c>
      <c r="F224">
        <v>0</v>
      </c>
      <c r="G224">
        <v>0</v>
      </c>
    </row>
    <row r="225" spans="2:7" x14ac:dyDescent="0.3">
      <c r="B225" t="s">
        <v>247</v>
      </c>
      <c r="C225">
        <v>0</v>
      </c>
      <c r="D225">
        <v>0</v>
      </c>
      <c r="E225">
        <v>0</v>
      </c>
      <c r="F225">
        <v>0</v>
      </c>
      <c r="G225">
        <v>0</v>
      </c>
    </row>
    <row r="226" spans="2:7" x14ac:dyDescent="0.3">
      <c r="B226" t="s">
        <v>248</v>
      </c>
      <c r="C226">
        <v>0</v>
      </c>
      <c r="D226">
        <v>0</v>
      </c>
      <c r="E226">
        <v>0</v>
      </c>
      <c r="F226">
        <v>0</v>
      </c>
      <c r="G226">
        <v>0</v>
      </c>
    </row>
    <row r="227" spans="2:7" x14ac:dyDescent="0.3">
      <c r="B227" t="s">
        <v>249</v>
      </c>
      <c r="C227">
        <v>0</v>
      </c>
      <c r="D227">
        <v>0</v>
      </c>
      <c r="E227">
        <v>0</v>
      </c>
      <c r="F227">
        <v>0</v>
      </c>
      <c r="G227">
        <v>0</v>
      </c>
    </row>
    <row r="228" spans="2:7" x14ac:dyDescent="0.3">
      <c r="B228" t="s">
        <v>26</v>
      </c>
      <c r="C228">
        <v>13233.8</v>
      </c>
      <c r="D228">
        <v>5522.34</v>
      </c>
      <c r="E228">
        <v>0</v>
      </c>
      <c r="F228">
        <v>0</v>
      </c>
      <c r="G228">
        <v>0</v>
      </c>
    </row>
    <row r="229" spans="2:7" x14ac:dyDescent="0.3">
      <c r="B229" t="s">
        <v>250</v>
      </c>
      <c r="C229">
        <v>0</v>
      </c>
      <c r="D229">
        <v>0</v>
      </c>
      <c r="E229">
        <v>182894.66</v>
      </c>
      <c r="F229">
        <v>97694.66</v>
      </c>
      <c r="G229">
        <v>0</v>
      </c>
    </row>
    <row r="230" spans="2:7" x14ac:dyDescent="0.3">
      <c r="B230" t="s">
        <v>37</v>
      </c>
      <c r="C230">
        <v>3430</v>
      </c>
      <c r="D230">
        <v>0</v>
      </c>
      <c r="E230">
        <v>85236.04</v>
      </c>
      <c r="F230">
        <v>68705.539999999994</v>
      </c>
      <c r="G230">
        <v>0</v>
      </c>
    </row>
    <row r="231" spans="2:7" x14ac:dyDescent="0.3">
      <c r="B231" t="s">
        <v>251</v>
      </c>
      <c r="C231">
        <v>0</v>
      </c>
      <c r="D231">
        <v>6485</v>
      </c>
      <c r="E231">
        <v>14548</v>
      </c>
      <c r="F231">
        <v>6548</v>
      </c>
      <c r="G231">
        <v>0</v>
      </c>
    </row>
    <row r="232" spans="2:7" x14ac:dyDescent="0.3">
      <c r="B232" t="s">
        <v>48</v>
      </c>
      <c r="C232">
        <v>0</v>
      </c>
      <c r="D232">
        <v>22985</v>
      </c>
      <c r="E232">
        <v>0</v>
      </c>
      <c r="F232">
        <v>0</v>
      </c>
      <c r="G232">
        <v>0</v>
      </c>
    </row>
    <row r="233" spans="2:7" x14ac:dyDescent="0.3">
      <c r="B233" t="s">
        <v>252</v>
      </c>
      <c r="C233">
        <v>0</v>
      </c>
      <c r="D233">
        <v>0</v>
      </c>
      <c r="E233">
        <v>14988.68</v>
      </c>
      <c r="F233">
        <v>0</v>
      </c>
      <c r="G233">
        <v>0</v>
      </c>
    </row>
    <row r="234" spans="2:7" x14ac:dyDescent="0.3">
      <c r="B234" t="s">
        <v>253</v>
      </c>
      <c r="C234">
        <v>0</v>
      </c>
      <c r="D234">
        <v>0</v>
      </c>
      <c r="E234">
        <v>0</v>
      </c>
      <c r="F234">
        <v>0</v>
      </c>
      <c r="G234">
        <v>0</v>
      </c>
    </row>
    <row r="235" spans="2:7" x14ac:dyDescent="0.3">
      <c r="B235" t="s">
        <v>254</v>
      </c>
      <c r="C235">
        <v>0</v>
      </c>
      <c r="D235">
        <v>0</v>
      </c>
      <c r="E235">
        <v>0</v>
      </c>
      <c r="F235">
        <v>0</v>
      </c>
      <c r="G235">
        <v>0</v>
      </c>
    </row>
    <row r="236" spans="2:7" x14ac:dyDescent="0.3">
      <c r="B236" t="s">
        <v>14</v>
      </c>
      <c r="C236">
        <v>92922.73</v>
      </c>
      <c r="D236">
        <v>78246.930000000008</v>
      </c>
      <c r="E236">
        <v>9031.25</v>
      </c>
      <c r="F236">
        <v>0</v>
      </c>
      <c r="G236">
        <v>0</v>
      </c>
    </row>
    <row r="237" spans="2:7" x14ac:dyDescent="0.3">
      <c r="B237" t="s">
        <v>19</v>
      </c>
      <c r="C237">
        <v>8000</v>
      </c>
      <c r="D237">
        <v>20575</v>
      </c>
      <c r="E237">
        <v>0</v>
      </c>
      <c r="F237">
        <v>0</v>
      </c>
      <c r="G237">
        <v>0</v>
      </c>
    </row>
    <row r="238" spans="2:7" x14ac:dyDescent="0.3">
      <c r="B238" t="s">
        <v>54</v>
      </c>
      <c r="C238">
        <v>0</v>
      </c>
      <c r="D238">
        <v>0</v>
      </c>
      <c r="E238">
        <v>4.7</v>
      </c>
      <c r="F238">
        <v>0</v>
      </c>
      <c r="G238">
        <v>0</v>
      </c>
    </row>
    <row r="239" spans="2:7" x14ac:dyDescent="0.3">
      <c r="B239" t="s">
        <v>3</v>
      </c>
      <c r="C239">
        <v>0</v>
      </c>
      <c r="D239">
        <v>0</v>
      </c>
      <c r="E239">
        <v>0</v>
      </c>
      <c r="F239">
        <v>0</v>
      </c>
      <c r="G239">
        <v>0</v>
      </c>
    </row>
    <row r="240" spans="2:7" x14ac:dyDescent="0.3">
      <c r="B240" t="s">
        <v>177</v>
      </c>
      <c r="C240">
        <v>0</v>
      </c>
      <c r="D240">
        <v>0</v>
      </c>
      <c r="E240">
        <v>0</v>
      </c>
      <c r="F240">
        <v>0</v>
      </c>
      <c r="G240">
        <v>0</v>
      </c>
    </row>
    <row r="241" spans="2:7" x14ac:dyDescent="0.3">
      <c r="B241" t="s">
        <v>255</v>
      </c>
      <c r="C241">
        <v>0</v>
      </c>
      <c r="D241">
        <v>0</v>
      </c>
      <c r="E241">
        <v>0</v>
      </c>
      <c r="F241">
        <v>0</v>
      </c>
      <c r="G241">
        <v>0</v>
      </c>
    </row>
    <row r="242" spans="2:7" x14ac:dyDescent="0.3">
      <c r="B242" t="s">
        <v>256</v>
      </c>
      <c r="C242">
        <v>0</v>
      </c>
      <c r="D242">
        <v>0</v>
      </c>
      <c r="E242">
        <v>0</v>
      </c>
      <c r="F242">
        <v>0</v>
      </c>
      <c r="G242">
        <v>0</v>
      </c>
    </row>
    <row r="243" spans="2:7" x14ac:dyDescent="0.3">
      <c r="B243" t="s">
        <v>257</v>
      </c>
      <c r="C243">
        <v>0</v>
      </c>
      <c r="D243">
        <v>0</v>
      </c>
      <c r="E243">
        <v>0</v>
      </c>
      <c r="F243">
        <v>0</v>
      </c>
      <c r="G243">
        <v>0</v>
      </c>
    </row>
    <row r="244" spans="2:7" x14ac:dyDescent="0.3">
      <c r="B244" t="s">
        <v>24</v>
      </c>
      <c r="C244">
        <v>0</v>
      </c>
      <c r="D244">
        <v>24959.459999999995</v>
      </c>
      <c r="E244">
        <v>0</v>
      </c>
      <c r="F244">
        <v>0</v>
      </c>
      <c r="G244">
        <v>0</v>
      </c>
    </row>
    <row r="245" spans="2:7" x14ac:dyDescent="0.3">
      <c r="B245" t="s">
        <v>166</v>
      </c>
      <c r="C245">
        <v>0</v>
      </c>
      <c r="D245">
        <v>13512.49</v>
      </c>
      <c r="E245">
        <v>0</v>
      </c>
      <c r="F245">
        <v>0</v>
      </c>
      <c r="G245">
        <v>0</v>
      </c>
    </row>
    <row r="246" spans="2:7" x14ac:dyDescent="0.3">
      <c r="B246" t="s">
        <v>30</v>
      </c>
      <c r="C246">
        <v>13430.31</v>
      </c>
      <c r="D246">
        <v>1630</v>
      </c>
      <c r="E246">
        <v>0</v>
      </c>
      <c r="F246">
        <v>0</v>
      </c>
      <c r="G246">
        <v>0</v>
      </c>
    </row>
    <row r="247" spans="2:7" x14ac:dyDescent="0.3">
      <c r="B247" t="s">
        <v>258</v>
      </c>
      <c r="C247">
        <v>0</v>
      </c>
      <c r="D247">
        <v>0</v>
      </c>
      <c r="E247">
        <v>16419</v>
      </c>
      <c r="F247">
        <v>0</v>
      </c>
      <c r="G247">
        <v>0</v>
      </c>
    </row>
    <row r="248" spans="2:7" x14ac:dyDescent="0.3">
      <c r="B248" t="s">
        <v>259</v>
      </c>
      <c r="C248">
        <v>0</v>
      </c>
      <c r="D248">
        <v>0</v>
      </c>
      <c r="E248">
        <v>0</v>
      </c>
      <c r="F248">
        <v>0</v>
      </c>
      <c r="G248">
        <v>0</v>
      </c>
    </row>
    <row r="249" spans="2:7" x14ac:dyDescent="0.3">
      <c r="B249" t="s">
        <v>260</v>
      </c>
      <c r="C249">
        <v>57225.94</v>
      </c>
      <c r="D249">
        <v>0</v>
      </c>
      <c r="E249">
        <v>0</v>
      </c>
      <c r="F249">
        <v>0</v>
      </c>
      <c r="G249">
        <v>0</v>
      </c>
    </row>
    <row r="250" spans="2:7" x14ac:dyDescent="0.3">
      <c r="B250" t="s">
        <v>55</v>
      </c>
      <c r="C250">
        <v>204756.12</v>
      </c>
      <c r="D250">
        <v>223160.19</v>
      </c>
      <c r="E250">
        <v>33621</v>
      </c>
      <c r="F250">
        <v>33621</v>
      </c>
      <c r="G250">
        <v>0</v>
      </c>
    </row>
    <row r="251" spans="2:7" x14ac:dyDescent="0.3">
      <c r="B251" t="s">
        <v>261</v>
      </c>
      <c r="C251">
        <v>0</v>
      </c>
      <c r="D251">
        <v>0</v>
      </c>
      <c r="E251">
        <v>0</v>
      </c>
      <c r="F251">
        <v>0</v>
      </c>
      <c r="G251">
        <v>0</v>
      </c>
    </row>
    <row r="252" spans="2:7" x14ac:dyDescent="0.3">
      <c r="B252" t="s">
        <v>23</v>
      </c>
      <c r="C252">
        <v>0</v>
      </c>
      <c r="D252">
        <v>0</v>
      </c>
      <c r="E252">
        <v>0</v>
      </c>
      <c r="F252">
        <v>0</v>
      </c>
      <c r="G252">
        <v>0</v>
      </c>
    </row>
    <row r="253" spans="2:7" x14ac:dyDescent="0.3">
      <c r="B253" t="s">
        <v>262</v>
      </c>
      <c r="C253">
        <v>0</v>
      </c>
      <c r="D253">
        <v>0</v>
      </c>
      <c r="E253">
        <v>0</v>
      </c>
      <c r="F253">
        <v>0</v>
      </c>
      <c r="G253">
        <v>0</v>
      </c>
    </row>
    <row r="254" spans="2:7" x14ac:dyDescent="0.3">
      <c r="B254" t="s">
        <v>164</v>
      </c>
      <c r="C254">
        <v>0</v>
      </c>
      <c r="D254">
        <v>0</v>
      </c>
      <c r="E254">
        <v>23160.379999999997</v>
      </c>
      <c r="F254">
        <v>23160.379999999997</v>
      </c>
      <c r="G254">
        <v>0</v>
      </c>
    </row>
    <row r="255" spans="2:7" x14ac:dyDescent="0.3">
      <c r="B255" t="s">
        <v>263</v>
      </c>
      <c r="C255">
        <v>0</v>
      </c>
      <c r="D255">
        <v>0</v>
      </c>
      <c r="E255">
        <v>0</v>
      </c>
      <c r="F255">
        <v>0</v>
      </c>
      <c r="G255">
        <v>0</v>
      </c>
    </row>
    <row r="256" spans="2:7" x14ac:dyDescent="0.3">
      <c r="B256" t="s">
        <v>167</v>
      </c>
      <c r="C256">
        <v>0</v>
      </c>
      <c r="D256">
        <v>0</v>
      </c>
      <c r="E256">
        <v>0</v>
      </c>
      <c r="F256">
        <v>0</v>
      </c>
      <c r="G256">
        <v>0</v>
      </c>
    </row>
    <row r="257" spans="2:7" x14ac:dyDescent="0.3">
      <c r="B257" t="s">
        <v>264</v>
      </c>
      <c r="C257">
        <v>0</v>
      </c>
      <c r="D257">
        <v>0</v>
      </c>
      <c r="E257">
        <v>0</v>
      </c>
      <c r="F257">
        <v>0</v>
      </c>
      <c r="G257">
        <v>0</v>
      </c>
    </row>
    <row r="258" spans="2:7" x14ac:dyDescent="0.3">
      <c r="B258" t="s">
        <v>265</v>
      </c>
      <c r="C258">
        <v>0</v>
      </c>
      <c r="D258">
        <v>0</v>
      </c>
      <c r="E258">
        <v>0</v>
      </c>
      <c r="F258">
        <v>0</v>
      </c>
      <c r="G258">
        <v>0</v>
      </c>
    </row>
    <row r="259" spans="2:7" x14ac:dyDescent="0.3">
      <c r="B259" t="s">
        <v>266</v>
      </c>
      <c r="C259">
        <v>47900.97</v>
      </c>
      <c r="D259">
        <v>0</v>
      </c>
      <c r="E259">
        <v>0</v>
      </c>
      <c r="F259">
        <v>0</v>
      </c>
      <c r="G259">
        <v>0</v>
      </c>
    </row>
    <row r="260" spans="2:7" x14ac:dyDescent="0.3">
      <c r="B260" t="s">
        <v>20</v>
      </c>
      <c r="C260">
        <v>46604</v>
      </c>
      <c r="D260">
        <v>24832.799999999999</v>
      </c>
      <c r="E260">
        <v>1188</v>
      </c>
      <c r="F260">
        <v>0</v>
      </c>
      <c r="G260">
        <v>0</v>
      </c>
    </row>
    <row r="261" spans="2:7" x14ac:dyDescent="0.3">
      <c r="B261" t="s">
        <v>267</v>
      </c>
      <c r="C261">
        <v>0</v>
      </c>
      <c r="D261">
        <v>0</v>
      </c>
      <c r="E261">
        <v>0</v>
      </c>
      <c r="F261">
        <v>0</v>
      </c>
      <c r="G261">
        <v>0</v>
      </c>
    </row>
    <row r="262" spans="2:7" x14ac:dyDescent="0.3">
      <c r="B262" t="s">
        <v>268</v>
      </c>
      <c r="C262">
        <v>153523.16</v>
      </c>
      <c r="D262">
        <v>97436.700000000012</v>
      </c>
      <c r="E262">
        <v>65395.45</v>
      </c>
      <c r="F262">
        <v>39963</v>
      </c>
      <c r="G262">
        <v>0</v>
      </c>
    </row>
    <row r="263" spans="2:7" x14ac:dyDescent="0.3">
      <c r="B263" t="s">
        <v>269</v>
      </c>
      <c r="C263">
        <v>0</v>
      </c>
      <c r="D263">
        <v>0</v>
      </c>
      <c r="E263">
        <v>0</v>
      </c>
      <c r="F263">
        <v>0</v>
      </c>
      <c r="G263">
        <v>0</v>
      </c>
    </row>
    <row r="264" spans="2:7" x14ac:dyDescent="0.3">
      <c r="B264" t="s">
        <v>31</v>
      </c>
      <c r="C264">
        <v>168858.45</v>
      </c>
      <c r="D264">
        <v>94137.59</v>
      </c>
      <c r="E264">
        <v>91112.75</v>
      </c>
      <c r="F264">
        <v>63296.3</v>
      </c>
      <c r="G264">
        <v>0</v>
      </c>
    </row>
    <row r="265" spans="2:7" x14ac:dyDescent="0.3">
      <c r="B265" t="s">
        <v>270</v>
      </c>
      <c r="C265">
        <v>0</v>
      </c>
      <c r="D265">
        <v>0</v>
      </c>
      <c r="E265">
        <v>0</v>
      </c>
      <c r="F265">
        <v>0</v>
      </c>
      <c r="G265">
        <v>0</v>
      </c>
    </row>
    <row r="266" spans="2:7" x14ac:dyDescent="0.3">
      <c r="B266" t="s">
        <v>271</v>
      </c>
      <c r="C266">
        <v>2578079.2700000005</v>
      </c>
      <c r="D266">
        <v>5626</v>
      </c>
      <c r="E266">
        <v>0</v>
      </c>
      <c r="F266">
        <v>0</v>
      </c>
      <c r="G266">
        <v>0</v>
      </c>
    </row>
    <row r="267" spans="2:7" x14ac:dyDescent="0.3">
      <c r="B267" t="s">
        <v>272</v>
      </c>
      <c r="C267">
        <v>0</v>
      </c>
      <c r="D267">
        <v>0</v>
      </c>
      <c r="E267">
        <v>0</v>
      </c>
      <c r="F267">
        <v>0</v>
      </c>
      <c r="G267">
        <v>0</v>
      </c>
    </row>
    <row r="268" spans="2:7" x14ac:dyDescent="0.3">
      <c r="B268" t="s">
        <v>273</v>
      </c>
      <c r="C268">
        <v>0</v>
      </c>
      <c r="D268">
        <v>0</v>
      </c>
      <c r="E268">
        <v>0</v>
      </c>
      <c r="F268">
        <v>0</v>
      </c>
      <c r="G268">
        <v>0</v>
      </c>
    </row>
    <row r="269" spans="2:7" x14ac:dyDescent="0.3">
      <c r="B269" t="s">
        <v>274</v>
      </c>
      <c r="C269">
        <v>0</v>
      </c>
      <c r="D269">
        <v>0</v>
      </c>
      <c r="E269">
        <v>0</v>
      </c>
      <c r="F269">
        <v>0</v>
      </c>
      <c r="G269">
        <v>0</v>
      </c>
    </row>
    <row r="270" spans="2:7" x14ac:dyDescent="0.3">
      <c r="B270" t="s">
        <v>275</v>
      </c>
      <c r="C270">
        <v>0</v>
      </c>
      <c r="D270">
        <v>0</v>
      </c>
      <c r="E270">
        <v>0</v>
      </c>
      <c r="F270">
        <v>0</v>
      </c>
      <c r="G270">
        <v>0</v>
      </c>
    </row>
    <row r="271" spans="2:7" x14ac:dyDescent="0.3">
      <c r="B271" t="s">
        <v>276</v>
      </c>
      <c r="C271">
        <v>0</v>
      </c>
      <c r="D271">
        <v>349626.41000000003</v>
      </c>
      <c r="E271">
        <v>0</v>
      </c>
      <c r="F271">
        <v>0</v>
      </c>
      <c r="G271">
        <v>0</v>
      </c>
    </row>
    <row r="272" spans="2:7" x14ac:dyDescent="0.3">
      <c r="B272" t="s">
        <v>277</v>
      </c>
      <c r="C272">
        <v>0</v>
      </c>
      <c r="D272">
        <v>0</v>
      </c>
      <c r="E272">
        <v>0</v>
      </c>
      <c r="F272">
        <v>0</v>
      </c>
      <c r="G272">
        <v>0</v>
      </c>
    </row>
    <row r="273" spans="2:7" x14ac:dyDescent="0.3">
      <c r="B273" t="s">
        <v>278</v>
      </c>
      <c r="C273">
        <v>73074.709999999992</v>
      </c>
      <c r="D273">
        <v>44627.94</v>
      </c>
      <c r="E273">
        <v>0</v>
      </c>
      <c r="F273">
        <v>0</v>
      </c>
      <c r="G273">
        <v>0</v>
      </c>
    </row>
    <row r="274" spans="2:7" x14ac:dyDescent="0.3">
      <c r="B274" t="s">
        <v>279</v>
      </c>
      <c r="C274">
        <v>0</v>
      </c>
      <c r="D274">
        <v>0</v>
      </c>
      <c r="E274">
        <v>0</v>
      </c>
      <c r="F274">
        <v>0</v>
      </c>
      <c r="G274">
        <v>0</v>
      </c>
    </row>
    <row r="275" spans="2:7" x14ac:dyDescent="0.3">
      <c r="B275" t="s">
        <v>62</v>
      </c>
      <c r="C275">
        <v>33417.020000000004</v>
      </c>
      <c r="D275">
        <v>35749.390000000007</v>
      </c>
      <c r="E275">
        <v>0</v>
      </c>
      <c r="F275">
        <v>0</v>
      </c>
      <c r="G275">
        <v>0</v>
      </c>
    </row>
    <row r="276" spans="2:7" x14ac:dyDescent="0.3">
      <c r="B276" t="s">
        <v>58</v>
      </c>
      <c r="C276">
        <v>300791.24</v>
      </c>
      <c r="D276">
        <v>133461.26</v>
      </c>
      <c r="E276">
        <v>641093.55000000005</v>
      </c>
      <c r="F276">
        <v>73864.000000000015</v>
      </c>
      <c r="G276">
        <v>0</v>
      </c>
    </row>
    <row r="277" spans="2:7" x14ac:dyDescent="0.3">
      <c r="B277" t="s">
        <v>280</v>
      </c>
      <c r="C277">
        <v>0</v>
      </c>
      <c r="D277">
        <v>0</v>
      </c>
      <c r="E277">
        <v>0</v>
      </c>
      <c r="F277">
        <v>0</v>
      </c>
      <c r="G277">
        <v>0</v>
      </c>
    </row>
    <row r="278" spans="2:7" x14ac:dyDescent="0.3">
      <c r="B278" t="s">
        <v>281</v>
      </c>
      <c r="C278">
        <v>857530.89000000013</v>
      </c>
      <c r="D278">
        <v>320489.33999999997</v>
      </c>
      <c r="E278">
        <v>7378.5</v>
      </c>
      <c r="F278">
        <v>0</v>
      </c>
      <c r="G278">
        <v>0</v>
      </c>
    </row>
    <row r="279" spans="2:7" x14ac:dyDescent="0.3">
      <c r="B279" t="s">
        <v>282</v>
      </c>
      <c r="C279">
        <v>15363886866.030003</v>
      </c>
      <c r="D279">
        <v>15309501826.639984</v>
      </c>
      <c r="E279">
        <v>14609688883.940022</v>
      </c>
      <c r="F279">
        <v>5725896812.6499939</v>
      </c>
      <c r="G279">
        <v>6917880318.0099974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50A7-5381-410C-B0D3-63979F3D4F24}">
  <dimension ref="A1:I312"/>
  <sheetViews>
    <sheetView showGridLines="0" topLeftCell="A42" zoomScaleNormal="100" workbookViewId="0">
      <selection activeCell="B3" sqref="B3"/>
    </sheetView>
  </sheetViews>
  <sheetFormatPr baseColWidth="10" defaultColWidth="11.44140625" defaultRowHeight="0" customHeight="1" zeroHeight="1" x14ac:dyDescent="0.25"/>
  <cols>
    <col min="1" max="1" width="1" style="1" customWidth="1"/>
    <col min="2" max="2" width="8" style="1" customWidth="1"/>
    <col min="3" max="3" width="31.77734375" style="2" customWidth="1"/>
    <col min="4" max="4" width="11" style="2" customWidth="1"/>
    <col min="5" max="5" width="11" style="1" customWidth="1"/>
    <col min="6" max="7" width="10.88671875" style="1" customWidth="1"/>
    <col min="8" max="8" width="12.88671875" style="1" customWidth="1"/>
    <col min="9" max="9" width="1" style="1" customWidth="1"/>
    <col min="10" max="10" width="1.6640625" style="1" customWidth="1"/>
    <col min="11" max="16384" width="11.44140625" style="1"/>
  </cols>
  <sheetData>
    <row r="1" spans="1:9" ht="13.2" x14ac:dyDescent="0.25"/>
    <row r="2" spans="1:9" ht="13.2" x14ac:dyDescent="0.25"/>
    <row r="3" spans="1:9" ht="13.2" x14ac:dyDescent="0.25"/>
    <row r="4" spans="1:9" ht="13.2" x14ac:dyDescent="0.25"/>
    <row r="5" spans="1:9" ht="13.2" x14ac:dyDescent="0.25"/>
    <row r="6" spans="1:9" ht="18" customHeight="1" x14ac:dyDescent="0.5">
      <c r="A6" s="12"/>
      <c r="D6" s="71" t="s">
        <v>364</v>
      </c>
      <c r="F6"/>
      <c r="G6" s="51"/>
      <c r="H6" s="51"/>
      <c r="I6" s="51"/>
    </row>
    <row r="7" spans="1:9" ht="16.8" x14ac:dyDescent="0.45">
      <c r="A7" s="9"/>
      <c r="B7" s="9"/>
      <c r="C7" s="10"/>
      <c r="D7" s="7" t="s">
        <v>283</v>
      </c>
      <c r="E7" s="9"/>
      <c r="F7" s="9"/>
      <c r="G7" s="9"/>
      <c r="H7" s="9"/>
      <c r="I7" s="9"/>
    </row>
    <row r="8" spans="1:9" ht="9.75" customHeight="1" x14ac:dyDescent="0.45">
      <c r="A8" s="9"/>
      <c r="B8" s="9"/>
      <c r="C8" s="10"/>
      <c r="D8" s="7"/>
      <c r="E8" s="9"/>
      <c r="F8" s="9"/>
      <c r="G8" s="9"/>
      <c r="H8" s="9"/>
    </row>
    <row r="9" spans="1:9" ht="12" customHeight="1" x14ac:dyDescent="0.45">
      <c r="A9" s="9"/>
      <c r="B9" s="9"/>
      <c r="C9" s="10"/>
      <c r="D9" s="7"/>
      <c r="E9" s="9"/>
      <c r="F9" s="9"/>
      <c r="G9" s="9"/>
      <c r="H9" s="9"/>
    </row>
    <row r="10" spans="1:9" ht="15.75" customHeight="1" x14ac:dyDescent="0.45">
      <c r="A10" s="9"/>
      <c r="B10" s="153" t="s">
        <v>337</v>
      </c>
      <c r="C10" s="153"/>
      <c r="D10" s="153"/>
      <c r="E10" s="153"/>
      <c r="F10" s="153"/>
      <c r="G10" s="153"/>
      <c r="H10" s="153"/>
    </row>
    <row r="11" spans="1:9" ht="21" customHeight="1" x14ac:dyDescent="0.5">
      <c r="A11" s="9"/>
      <c r="B11" s="53" t="s">
        <v>346</v>
      </c>
      <c r="C11" s="53"/>
      <c r="D11" s="53"/>
      <c r="E11" s="53"/>
      <c r="F11" s="53"/>
      <c r="G11" s="53"/>
      <c r="H11" s="53"/>
    </row>
    <row r="12" spans="1:9" ht="13.5" customHeight="1" x14ac:dyDescent="0.25">
      <c r="B12" s="61"/>
      <c r="C12" s="61"/>
      <c r="D12" s="60" t="s">
        <v>317</v>
      </c>
      <c r="E12" s="60"/>
      <c r="F12" s="60"/>
      <c r="G12" s="45" t="s">
        <v>290</v>
      </c>
      <c r="H12" s="45" t="s">
        <v>291</v>
      </c>
    </row>
    <row r="13" spans="1:9" ht="13.5" customHeight="1" x14ac:dyDescent="0.45">
      <c r="B13" s="62" t="s">
        <v>289</v>
      </c>
      <c r="C13" s="63" t="s">
        <v>294</v>
      </c>
      <c r="D13" s="33" t="s">
        <v>297</v>
      </c>
      <c r="E13" s="151" t="str">
        <f>+[2]producto!$H$4</f>
        <v>Enero - abril</v>
      </c>
      <c r="F13" s="152"/>
      <c r="G13" s="46"/>
      <c r="H13" s="46"/>
    </row>
    <row r="14" spans="1:9" customFormat="1" ht="13.5" customHeight="1" x14ac:dyDescent="0.45">
      <c r="B14" s="64"/>
      <c r="C14" s="64"/>
      <c r="D14" s="33">
        <v>2025</v>
      </c>
      <c r="E14" s="33">
        <v>2025</v>
      </c>
      <c r="F14" s="33">
        <v>2026</v>
      </c>
      <c r="G14" s="85" t="str">
        <f>+'pg. 1'!F16</f>
        <v>2026/2025</v>
      </c>
      <c r="H14" s="85" t="s">
        <v>389</v>
      </c>
    </row>
    <row r="15" spans="1:9" customFormat="1" ht="12.9" customHeight="1" x14ac:dyDescent="0.45">
      <c r="B15" s="34" t="str">
        <f>+[2]producto!H12</f>
        <v>0901</v>
      </c>
      <c r="C15" s="34" t="str">
        <f>+[2]producto!I12</f>
        <v>Café</v>
      </c>
      <c r="D15" s="41">
        <f>+[2]producto!L12</f>
        <v>5964753.5435899971</v>
      </c>
      <c r="E15" s="41">
        <f>+[2]producto!M12</f>
        <v>1936787.1514900008</v>
      </c>
      <c r="F15" s="41">
        <f>+[2]producto!N12</f>
        <v>1673854.9870199994</v>
      </c>
      <c r="G15" s="49">
        <f>IFERROR((((F15/E15)-1)*100),"…")</f>
        <v>-13.575687151152538</v>
      </c>
      <c r="H15" s="49">
        <f>+(F15/F$32)*100</f>
        <v>19.974244799191901</v>
      </c>
    </row>
    <row r="16" spans="1:9" customFormat="1" ht="12.9" customHeight="1" x14ac:dyDescent="0.45">
      <c r="B16" s="34" t="str">
        <f>+[2]producto!H13</f>
        <v>0603</v>
      </c>
      <c r="C16" s="34" t="str">
        <f>+[2]producto!I13</f>
        <v>Flores</v>
      </c>
      <c r="D16" s="41">
        <f>+[2]producto!L13</f>
        <v>2397315.3532899981</v>
      </c>
      <c r="E16" s="41">
        <f>+[2]producto!M13</f>
        <v>889568.20947999984</v>
      </c>
      <c r="F16" s="41">
        <f>+[2]producto!N13</f>
        <v>819023.2054400018</v>
      </c>
      <c r="G16" s="49">
        <f t="shared" ref="G16:G29" si="0">IFERROR((((F16/E16)-1)*100),"…")</f>
        <v>-7.9302523728040359</v>
      </c>
      <c r="H16" s="49">
        <f t="shared" ref="H16:H29" si="1">+(F16/F$32)*100</f>
        <v>9.773469104872925</v>
      </c>
    </row>
    <row r="17" spans="2:8" customFormat="1" ht="12.9" customHeight="1" x14ac:dyDescent="0.45">
      <c r="B17" s="34" t="str">
        <f>+[2]producto!H14</f>
        <v>0803</v>
      </c>
      <c r="C17" s="34" t="str">
        <f>+[2]producto!I14</f>
        <v>Bananas</v>
      </c>
      <c r="D17" s="41">
        <f>+[2]producto!L14</f>
        <v>1532715.5515100004</v>
      </c>
      <c r="E17" s="41">
        <f>+[2]producto!M14</f>
        <v>451064.32874999999</v>
      </c>
      <c r="F17" s="41">
        <f>+[2]producto!N14</f>
        <v>718326.34370000055</v>
      </c>
      <c r="G17" s="49">
        <f t="shared" si="0"/>
        <v>59.251418903073841</v>
      </c>
      <c r="H17" s="49">
        <f t="shared" si="1"/>
        <v>8.5718454382457434</v>
      </c>
    </row>
    <row r="18" spans="2:8" customFormat="1" ht="12.9" customHeight="1" x14ac:dyDescent="0.45">
      <c r="B18" s="34" t="str">
        <f>+[2]producto!H15</f>
        <v>1511</v>
      </c>
      <c r="C18" s="34" t="str">
        <f>+[2]producto!I15</f>
        <v xml:space="preserve">Aceite de palma </v>
      </c>
      <c r="D18" s="41">
        <f>+[2]producto!L15</f>
        <v>811453.4538799997</v>
      </c>
      <c r="E18" s="41">
        <f>+[2]producto!M15</f>
        <v>258989.43457999986</v>
      </c>
      <c r="F18" s="41">
        <f>+[2]producto!N15</f>
        <v>356255.74840000004</v>
      </c>
      <c r="G18" s="49">
        <f t="shared" si="0"/>
        <v>37.556093350964616</v>
      </c>
      <c r="H18" s="49">
        <f t="shared" si="1"/>
        <v>4.2512282036627207</v>
      </c>
    </row>
    <row r="19" spans="2:8" customFormat="1" ht="12.9" customHeight="1" x14ac:dyDescent="0.45">
      <c r="B19" s="34" t="str">
        <f>+[2]producto!H16</f>
        <v>2101</v>
      </c>
      <c r="C19" s="34" t="str">
        <f>+[2]producto!I16</f>
        <v>Extractos de café</v>
      </c>
      <c r="D19" s="41">
        <f>+[2]producto!L16</f>
        <v>511392.56255000015</v>
      </c>
      <c r="E19" s="41">
        <f>+[2]producto!M16</f>
        <v>133379.95249000003</v>
      </c>
      <c r="F19" s="41">
        <f>+[2]producto!N16</f>
        <v>194199.64304000002</v>
      </c>
      <c r="G19" s="49">
        <f t="shared" si="0"/>
        <v>45.598824571900984</v>
      </c>
      <c r="H19" s="49">
        <f t="shared" si="1"/>
        <v>2.3173997987140429</v>
      </c>
    </row>
    <row r="20" spans="2:8" customFormat="1" ht="12.9" customHeight="1" x14ac:dyDescent="0.45">
      <c r="B20" s="34" t="str">
        <f>+[2]producto!H17</f>
        <v>7610</v>
      </c>
      <c r="C20" s="34" t="str">
        <f>+[2]producto!I17</f>
        <v>Construcciones</v>
      </c>
      <c r="D20" s="41">
        <f>+[2]producto!L17</f>
        <v>639551.6046900003</v>
      </c>
      <c r="E20" s="41">
        <f>+[2]producto!M17</f>
        <v>190771.86637000012</v>
      </c>
      <c r="F20" s="41">
        <f>+[2]producto!N17</f>
        <v>187681.93598999947</v>
      </c>
      <c r="G20" s="49">
        <f t="shared" si="0"/>
        <v>-1.6196991929657734</v>
      </c>
      <c r="H20" s="49">
        <f t="shared" si="1"/>
        <v>2.2396234816760283</v>
      </c>
    </row>
    <row r="21" spans="2:8" customFormat="1" ht="12.9" customHeight="1" x14ac:dyDescent="0.45">
      <c r="B21" s="34" t="str">
        <f>+[2]producto!H18</f>
        <v>1701</v>
      </c>
      <c r="C21" s="34" t="str">
        <f>+[2]producto!I18</f>
        <v>Azúcar</v>
      </c>
      <c r="D21" s="41">
        <f>+[2]producto!L18</f>
        <v>432481.4540599999</v>
      </c>
      <c r="E21" s="41">
        <f>+[2]producto!M18</f>
        <v>154522.45344000004</v>
      </c>
      <c r="F21" s="41">
        <f>+[2]producto!N18</f>
        <v>150083.23994999999</v>
      </c>
      <c r="G21" s="49">
        <f t="shared" si="0"/>
        <v>-2.8728598279238238</v>
      </c>
      <c r="H21" s="49">
        <f t="shared" si="1"/>
        <v>1.7909552489694491</v>
      </c>
    </row>
    <row r="22" spans="2:8" customFormat="1" ht="12.9" customHeight="1" x14ac:dyDescent="0.45">
      <c r="B22" s="34" t="str">
        <f>+[2]producto!H19</f>
        <v>3808</v>
      </c>
      <c r="C22" s="34" t="str">
        <f>+[2]producto!I19</f>
        <v>Insecticidas</v>
      </c>
      <c r="D22" s="41">
        <f>+[2]producto!L19</f>
        <v>608942.34615999938</v>
      </c>
      <c r="E22" s="41">
        <f>+[2]producto!M19</f>
        <v>139319.63483000014</v>
      </c>
      <c r="F22" s="41">
        <f>+[2]producto!N19</f>
        <v>144378.66186000005</v>
      </c>
      <c r="G22" s="49">
        <f t="shared" si="0"/>
        <v>3.6312376472799501</v>
      </c>
      <c r="H22" s="49">
        <f t="shared" si="1"/>
        <v>1.7228820645362963</v>
      </c>
    </row>
    <row r="23" spans="2:8" customFormat="1" ht="12.9" customHeight="1" x14ac:dyDescent="0.45">
      <c r="B23" s="34" t="str">
        <f>+[2]producto!H20</f>
        <v>0804</v>
      </c>
      <c r="C23" s="34" t="str">
        <f>+[2]producto!I20</f>
        <v>Aguacates, dátiles, higos, piña</v>
      </c>
      <c r="D23" s="41">
        <f>+[2]producto!L20</f>
        <v>396398.15530000028</v>
      </c>
      <c r="E23" s="41">
        <f>+[2]producto!M20</f>
        <v>133039.11747</v>
      </c>
      <c r="F23" s="41">
        <f>+[2]producto!N20</f>
        <v>132040.44252999994</v>
      </c>
      <c r="G23" s="49">
        <f t="shared" si="0"/>
        <v>-0.75066263140632916</v>
      </c>
      <c r="H23" s="49">
        <f t="shared" si="1"/>
        <v>1.5756491111474857</v>
      </c>
    </row>
    <row r="24" spans="2:8" customFormat="1" ht="12.9" customHeight="1" x14ac:dyDescent="0.45">
      <c r="B24" s="34" t="str">
        <f>+[2]producto!H21</f>
        <v>3004</v>
      </c>
      <c r="C24" s="34" t="str">
        <f>+[2]producto!I21</f>
        <v>Medicamentos dosificados</v>
      </c>
      <c r="D24" s="41">
        <f>+[2]producto!L21</f>
        <v>391035.3538199999</v>
      </c>
      <c r="E24" s="41">
        <f>+[2]producto!M21</f>
        <v>107052.45050000006</v>
      </c>
      <c r="F24" s="41">
        <f>+[2]producto!N21</f>
        <v>127358.72898999996</v>
      </c>
      <c r="G24" s="49">
        <f t="shared" si="0"/>
        <v>18.968532149574546</v>
      </c>
      <c r="H24" s="49">
        <f t="shared" si="1"/>
        <v>1.5197818508096381</v>
      </c>
    </row>
    <row r="25" spans="2:8" customFormat="1" ht="12.9" customHeight="1" x14ac:dyDescent="0.45">
      <c r="B25" s="34" t="str">
        <f>+[2]producto!H22</f>
        <v>3902</v>
      </c>
      <c r="C25" s="34" t="str">
        <f>+[2]producto!I22</f>
        <v>Polímeros de propileno</v>
      </c>
      <c r="D25" s="41">
        <f>+[2]producto!L22</f>
        <v>302085.05238999974</v>
      </c>
      <c r="E25" s="41">
        <f>+[2]producto!M22</f>
        <v>99966.420530000047</v>
      </c>
      <c r="F25" s="41">
        <f>+[2]producto!N22</f>
        <v>116423.68151000001</v>
      </c>
      <c r="G25" s="49">
        <f t="shared" si="0"/>
        <v>16.462789097326059</v>
      </c>
      <c r="H25" s="49">
        <f t="shared" si="1"/>
        <v>1.3892930587995476</v>
      </c>
    </row>
    <row r="26" spans="2:8" customFormat="1" ht="12.9" customHeight="1" x14ac:dyDescent="0.45">
      <c r="B26" s="34" t="str">
        <f>+[2]producto!H23</f>
        <v>8504</v>
      </c>
      <c r="C26" s="34" t="str">
        <f>+[2]producto!I23</f>
        <v>Transformadores eléctricos</v>
      </c>
      <c r="D26" s="41">
        <f>+[2]producto!L23</f>
        <v>412940.89694000006</v>
      </c>
      <c r="E26" s="41">
        <f>+[2]producto!M23</f>
        <v>135887.79963000002</v>
      </c>
      <c r="F26" s="41">
        <f>+[2]producto!N23</f>
        <v>113672.71786000008</v>
      </c>
      <c r="G26" s="49">
        <f t="shared" si="0"/>
        <v>-16.348106180604837</v>
      </c>
      <c r="H26" s="49">
        <f t="shared" si="1"/>
        <v>1.3564655905870215</v>
      </c>
    </row>
    <row r="27" spans="2:8" customFormat="1" ht="12.9" customHeight="1" x14ac:dyDescent="0.45">
      <c r="B27" s="34" t="str">
        <f>+[2]producto!H24</f>
        <v>7404</v>
      </c>
      <c r="C27" s="34" t="str">
        <f>+[2]producto!I24</f>
        <v>Desperdicios y desechos de cobre</v>
      </c>
      <c r="D27" s="41">
        <f>+[2]producto!L24</f>
        <v>324386.90644000011</v>
      </c>
      <c r="E27" s="41">
        <f>+[2]producto!M24</f>
        <v>108598.75666000003</v>
      </c>
      <c r="F27" s="41">
        <f>+[2]producto!N24</f>
        <v>113467.04169</v>
      </c>
      <c r="G27" s="49">
        <f t="shared" si="0"/>
        <v>4.4828183855194048</v>
      </c>
      <c r="H27" s="49">
        <f t="shared" si="1"/>
        <v>1.3540112404785598</v>
      </c>
    </row>
    <row r="28" spans="2:8" customFormat="1" ht="12.9" customHeight="1" x14ac:dyDescent="0.45">
      <c r="B28" s="34" t="str">
        <f>+[2]producto!H25</f>
        <v>3904</v>
      </c>
      <c r="C28" s="34" t="str">
        <f>+[2]producto!I25</f>
        <v>Polímeros de cloruro</v>
      </c>
      <c r="D28" s="41">
        <f>+[2]producto!L25</f>
        <v>348502.99567999988</v>
      </c>
      <c r="E28" s="41">
        <f>+[2]producto!M25</f>
        <v>123727.14571</v>
      </c>
      <c r="F28" s="41">
        <f>+[2]producto!N25</f>
        <v>103165.86577999996</v>
      </c>
      <c r="G28" s="49">
        <f t="shared" si="0"/>
        <v>-16.618244777256031</v>
      </c>
      <c r="H28" s="49">
        <f t="shared" si="1"/>
        <v>1.2310864883695405</v>
      </c>
    </row>
    <row r="29" spans="2:8" customFormat="1" ht="12.9" customHeight="1" x14ac:dyDescent="0.45">
      <c r="B29" s="34" t="str">
        <f>+[2]producto!H26</f>
        <v>3304</v>
      </c>
      <c r="C29" s="34" t="str">
        <f>+[2]producto!I26</f>
        <v>Preparaciones de belleza</v>
      </c>
      <c r="D29" s="41">
        <f>+[2]producto!L26</f>
        <v>308506.75971999986</v>
      </c>
      <c r="E29" s="41">
        <f>+[2]producto!M26</f>
        <v>102313.92535999998</v>
      </c>
      <c r="F29" s="41">
        <f>+[2]producto!N26</f>
        <v>102604.32742000002</v>
      </c>
      <c r="G29" s="49">
        <f t="shared" si="0"/>
        <v>0.2838343451081915</v>
      </c>
      <c r="H29" s="49">
        <f t="shared" si="1"/>
        <v>1.224385606421132</v>
      </c>
    </row>
    <row r="30" spans="2:8" customFormat="1" ht="12.75" customHeight="1" x14ac:dyDescent="0.45">
      <c r="B30" s="35" t="s">
        <v>292</v>
      </c>
      <c r="C30" s="36"/>
      <c r="D30" s="42">
        <f>+SUM(D15:D29)</f>
        <v>15382461.990019998</v>
      </c>
      <c r="E30" s="42">
        <f>+SUM(E15:E29)</f>
        <v>4964988.6472900007</v>
      </c>
      <c r="F30" s="42">
        <f>+SUM(F15:F29)</f>
        <v>5052536.5711800009</v>
      </c>
      <c r="G30" s="50">
        <f>+((F30/E30)-1)*100</f>
        <v>1.7633056208051112</v>
      </c>
      <c r="H30" s="50">
        <f>+(F30/F$32)*100</f>
        <v>60.292321086482026</v>
      </c>
    </row>
    <row r="31" spans="2:8" customFormat="1" ht="12.75" customHeight="1" x14ac:dyDescent="0.45">
      <c r="B31" s="37" t="s">
        <v>293</v>
      </c>
      <c r="C31" s="38"/>
      <c r="D31" s="43">
        <f>+D30/D32</f>
        <v>0.58291298442148654</v>
      </c>
      <c r="E31" s="43">
        <f>+E30/E32</f>
        <v>0.58663252255839593</v>
      </c>
      <c r="F31" s="43">
        <f>+F30/F32</f>
        <v>0.60292321086482026</v>
      </c>
      <c r="G31" s="47"/>
      <c r="H31" s="47"/>
    </row>
    <row r="32" spans="2:8" customFormat="1" ht="12.75" customHeight="1" x14ac:dyDescent="0.45">
      <c r="B32" s="39" t="s">
        <v>296</v>
      </c>
      <c r="C32" s="40"/>
      <c r="D32" s="44">
        <f>+'pg. 1'!D35*1000</f>
        <v>26388950.668660026</v>
      </c>
      <c r="E32" s="44">
        <f>+'pg. 1'!E35*1000</f>
        <v>8463541.4102800004</v>
      </c>
      <c r="F32" s="44">
        <f>+'pg. 1'!F35*1000</f>
        <v>8380066.4498100011</v>
      </c>
      <c r="G32" s="48">
        <f>+((F32/E32)-1)*100</f>
        <v>-0.9862887935847886</v>
      </c>
      <c r="H32" s="48">
        <f>+(F32/F$32)*100</f>
        <v>100</v>
      </c>
    </row>
    <row r="33" spans="1:9" customFormat="1" ht="13.5" customHeight="1" x14ac:dyDescent="0.4">
      <c r="B33" s="19" t="s">
        <v>171</v>
      </c>
      <c r="G33" s="76">
        <f>+'pg. 1'!H35</f>
        <v>-0.9862887935847775</v>
      </c>
    </row>
    <row r="34" spans="1:9" ht="16.8" x14ac:dyDescent="0.45">
      <c r="B34" s="19" t="s">
        <v>295</v>
      </c>
      <c r="C34" s="20"/>
      <c r="D34" s="20"/>
      <c r="E34" s="20"/>
      <c r="F34" s="20"/>
      <c r="G34" s="20"/>
      <c r="H34" s="20"/>
      <c r="I34" s="5"/>
    </row>
    <row r="35" spans="1:9" ht="9.75" customHeight="1" x14ac:dyDescent="0.45">
      <c r="B35" s="19"/>
      <c r="C35" s="20"/>
      <c r="D35" s="20"/>
      <c r="E35" s="20"/>
      <c r="F35" s="20"/>
      <c r="G35" s="20"/>
      <c r="H35" s="20"/>
      <c r="I35" s="5"/>
    </row>
    <row r="36" spans="1:9" ht="21" customHeight="1" x14ac:dyDescent="0.5">
      <c r="A36" s="9"/>
      <c r="B36" s="53" t="s">
        <v>347</v>
      </c>
      <c r="C36" s="53"/>
      <c r="D36" s="53"/>
      <c r="E36" s="53"/>
      <c r="F36" s="53"/>
      <c r="G36" s="53"/>
      <c r="H36" s="53"/>
    </row>
    <row r="37" spans="1:9" ht="13.5" customHeight="1" x14ac:dyDescent="0.25">
      <c r="B37" s="61"/>
      <c r="C37" s="61"/>
      <c r="D37" s="60" t="s">
        <v>317</v>
      </c>
      <c r="E37" s="60"/>
      <c r="F37" s="60"/>
      <c r="G37" s="45" t="s">
        <v>290</v>
      </c>
      <c r="H37" s="45" t="s">
        <v>291</v>
      </c>
    </row>
    <row r="38" spans="1:9" ht="13.5" customHeight="1" x14ac:dyDescent="0.45">
      <c r="B38" s="62" t="s">
        <v>289</v>
      </c>
      <c r="C38" s="63" t="s">
        <v>294</v>
      </c>
      <c r="D38" s="33" t="str">
        <f>+D13</f>
        <v>año</v>
      </c>
      <c r="E38" s="151" t="str">
        <f>+E13</f>
        <v>Enero - abril</v>
      </c>
      <c r="F38" s="152"/>
      <c r="G38" s="46"/>
      <c r="H38" s="46"/>
    </row>
    <row r="39" spans="1:9" customFormat="1" ht="13.5" customHeight="1" x14ac:dyDescent="0.45">
      <c r="B39" s="64"/>
      <c r="C39" s="64"/>
      <c r="D39" s="33">
        <f>+D14</f>
        <v>2025</v>
      </c>
      <c r="E39" s="33">
        <f>+E14</f>
        <v>2025</v>
      </c>
      <c r="F39" s="33">
        <f>+F14</f>
        <v>2026</v>
      </c>
      <c r="G39" s="33" t="str">
        <f>+G14</f>
        <v>2026/2025</v>
      </c>
      <c r="H39" s="33" t="str">
        <f>+H14</f>
        <v>2026</v>
      </c>
    </row>
    <row r="40" spans="1:9" customFormat="1" ht="12.9" customHeight="1" x14ac:dyDescent="0.45">
      <c r="B40" s="34" t="str">
        <f>+[2]producto!AC12</f>
        <v>0901</v>
      </c>
      <c r="C40" s="34" t="str">
        <f>+[2]producto!AD12</f>
        <v>Café</v>
      </c>
      <c r="D40" s="41">
        <f>+[2]producto!AG12</f>
        <v>5788222.0632799994</v>
      </c>
      <c r="E40" s="41">
        <f>+[2]producto!AH12</f>
        <v>1881802.3141899994</v>
      </c>
      <c r="F40" s="41">
        <f>+[2]producto!AI12</f>
        <v>1625576.58436</v>
      </c>
      <c r="G40" s="49">
        <f>IFERROR((((F40/E40)-1)*100),"…")</f>
        <v>-13.615974850168511</v>
      </c>
      <c r="H40" s="49">
        <f>+(F40/F$57)*100</f>
        <v>44.098447456641097</v>
      </c>
    </row>
    <row r="41" spans="1:9" customFormat="1" ht="12.9" customHeight="1" x14ac:dyDescent="0.45">
      <c r="B41" s="34" t="str">
        <f>+[2]producto!AC13</f>
        <v>0603</v>
      </c>
      <c r="C41" s="34" t="str">
        <f>+[2]producto!AD13</f>
        <v>Flores</v>
      </c>
      <c r="D41" s="41">
        <f>+[2]producto!AG13</f>
        <v>2397315.3532899981</v>
      </c>
      <c r="E41" s="41">
        <f>+[2]producto!AH13</f>
        <v>889568.20947999984</v>
      </c>
      <c r="F41" s="41">
        <f>+[2]producto!AI13</f>
        <v>819023.2054400018</v>
      </c>
      <c r="G41" s="49">
        <f t="shared" ref="G41:G54" si="2">IFERROR((((F41/E41)-1)*100),"…")</f>
        <v>-7.9302523728040359</v>
      </c>
      <c r="H41" s="49">
        <f t="shared" ref="H41:H54" si="3">+(F41/F$57)*100</f>
        <v>22.218363710674041</v>
      </c>
    </row>
    <row r="42" spans="1:9" customFormat="1" ht="12.9" customHeight="1" x14ac:dyDescent="0.45">
      <c r="B42" s="34" t="str">
        <f>+[2]producto!AC14</f>
        <v>0803</v>
      </c>
      <c r="C42" s="34" t="str">
        <f>+[2]producto!AD14</f>
        <v>Bananas</v>
      </c>
      <c r="D42" s="41">
        <f>+[2]producto!AG14</f>
        <v>1532715.5515100004</v>
      </c>
      <c r="E42" s="41">
        <f>+[2]producto!AH14</f>
        <v>451064.32874999999</v>
      </c>
      <c r="F42" s="41">
        <f>+[2]producto!AI14</f>
        <v>718326.34370000055</v>
      </c>
      <c r="G42" s="49">
        <f t="shared" si="2"/>
        <v>59.251418903073841</v>
      </c>
      <c r="H42" s="49">
        <f t="shared" si="3"/>
        <v>19.48667127045697</v>
      </c>
    </row>
    <row r="43" spans="1:9" customFormat="1" ht="12.9" customHeight="1" x14ac:dyDescent="0.45">
      <c r="B43" s="34" t="str">
        <f>+[2]producto!AC15</f>
        <v>0804</v>
      </c>
      <c r="C43" s="34" t="str">
        <f>+[2]producto!AD15</f>
        <v>Aguacates, dátiles, higos, piña</v>
      </c>
      <c r="D43" s="41">
        <f>+[2]producto!AG15</f>
        <v>396398.15530000028</v>
      </c>
      <c r="E43" s="41">
        <f>+[2]producto!AH15</f>
        <v>133039.11747</v>
      </c>
      <c r="F43" s="41">
        <f>+[2]producto!AI15</f>
        <v>132040.44252999994</v>
      </c>
      <c r="G43" s="49">
        <f t="shared" si="2"/>
        <v>-0.75066263140632916</v>
      </c>
      <c r="H43" s="49">
        <f t="shared" si="3"/>
        <v>3.5819773568855293</v>
      </c>
    </row>
    <row r="44" spans="1:9" customFormat="1" ht="12.9" customHeight="1" x14ac:dyDescent="0.45">
      <c r="B44" s="34" t="str">
        <f>+[2]producto!AC16</f>
        <v>0805</v>
      </c>
      <c r="C44" s="34" t="str">
        <f>+[2]producto!AD16</f>
        <v>Cítricos frescos</v>
      </c>
      <c r="D44" s="41">
        <f>+[2]producto!AG16</f>
        <v>128517.41491000001</v>
      </c>
      <c r="E44" s="41">
        <f>+[2]producto!AH16</f>
        <v>50672.965929999991</v>
      </c>
      <c r="F44" s="41">
        <f>+[2]producto!AI16</f>
        <v>56550.792350000011</v>
      </c>
      <c r="G44" s="49">
        <f t="shared" si="2"/>
        <v>11.599531055907985</v>
      </c>
      <c r="H44" s="49">
        <f t="shared" si="3"/>
        <v>1.5341031416614077</v>
      </c>
    </row>
    <row r="45" spans="1:9" customFormat="1" ht="12.9" customHeight="1" x14ac:dyDescent="0.45">
      <c r="B45" s="34" t="str">
        <f>+[2]producto!AC17</f>
        <v>0102</v>
      </c>
      <c r="C45" s="34" t="str">
        <f>+[2]producto!AD17</f>
        <v>Bovinos Vivos</v>
      </c>
      <c r="D45" s="41">
        <f>+[2]producto!AG17</f>
        <v>178075.43757000001</v>
      </c>
      <c r="E45" s="41">
        <f>+[2]producto!AH17</f>
        <v>94422.037249999994</v>
      </c>
      <c r="F45" s="41">
        <f>+[2]producto!AI17</f>
        <v>48363.339550000004</v>
      </c>
      <c r="G45" s="49">
        <f t="shared" si="2"/>
        <v>-48.779605949457519</v>
      </c>
      <c r="H45" s="49">
        <f t="shared" si="3"/>
        <v>1.3119948998361366</v>
      </c>
    </row>
    <row r="46" spans="1:9" customFormat="1" ht="12.9" customHeight="1" x14ac:dyDescent="0.45">
      <c r="B46" s="34" t="str">
        <f>+[2]producto!AC18</f>
        <v>0810</v>
      </c>
      <c r="C46" s="34" t="str">
        <f>+[2]producto!AD18</f>
        <v>Demás frutas frescas</v>
      </c>
      <c r="D46" s="41">
        <f>+[2]producto!AG18</f>
        <v>120058.89941000004</v>
      </c>
      <c r="E46" s="41">
        <f>+[2]producto!AH18</f>
        <v>44372.459660000022</v>
      </c>
      <c r="F46" s="41">
        <f>+[2]producto!AI18</f>
        <v>47026.155990000043</v>
      </c>
      <c r="G46" s="49">
        <f t="shared" si="2"/>
        <v>5.9805031101131778</v>
      </c>
      <c r="H46" s="49">
        <f t="shared" si="3"/>
        <v>1.2757199439048794</v>
      </c>
    </row>
    <row r="47" spans="1:9" customFormat="1" ht="12.9" customHeight="1" x14ac:dyDescent="0.45">
      <c r="B47" s="34" t="str">
        <f>+[2]producto!AC19</f>
        <v>0202</v>
      </c>
      <c r="C47" s="34" t="str">
        <f>+[2]producto!AD19</f>
        <v>Carne bovina congelada</v>
      </c>
      <c r="D47" s="41">
        <f>+[2]producto!AG19</f>
        <v>119241.88090000002</v>
      </c>
      <c r="E47" s="41">
        <f>+[2]producto!AH19</f>
        <v>43093.131829999991</v>
      </c>
      <c r="F47" s="41">
        <f>+[2]producto!AI19</f>
        <v>35628.184829999998</v>
      </c>
      <c r="G47" s="49">
        <f t="shared" si="2"/>
        <v>-17.322823111229869</v>
      </c>
      <c r="H47" s="49">
        <f t="shared" si="3"/>
        <v>0.96651714340473416</v>
      </c>
    </row>
    <row r="48" spans="1:9" customFormat="1" ht="12.9" customHeight="1" x14ac:dyDescent="0.45">
      <c r="B48" s="34" t="str">
        <f>+[2]producto!AC20</f>
        <v>0304</v>
      </c>
      <c r="C48" s="34" t="str">
        <f>+[2]producto!AD20</f>
        <v>Filetes y demás carne de pescado</v>
      </c>
      <c r="D48" s="41">
        <f>+[2]producto!AG20</f>
        <v>74348.642420000004</v>
      </c>
      <c r="E48" s="41">
        <f>+[2]producto!AH20</f>
        <v>21317.555659999987</v>
      </c>
      <c r="F48" s="41">
        <f>+[2]producto!AI20</f>
        <v>31775.770590000015</v>
      </c>
      <c r="G48" s="49">
        <f t="shared" si="2"/>
        <v>49.059165585403861</v>
      </c>
      <c r="H48" s="49">
        <f t="shared" si="3"/>
        <v>0.86200930995144898</v>
      </c>
    </row>
    <row r="49" spans="2:9" customFormat="1" ht="12.9" customHeight="1" x14ac:dyDescent="0.45">
      <c r="B49" s="34" t="str">
        <f>+[2]producto!AC21</f>
        <v>0302</v>
      </c>
      <c r="C49" s="34" t="str">
        <f>+[2]producto!AD21</f>
        <v>Pescado fresco</v>
      </c>
      <c r="D49" s="41">
        <f>+[2]producto!AG21</f>
        <v>38861.220600000015</v>
      </c>
      <c r="E49" s="41">
        <f>+[2]producto!AH21</f>
        <v>8515.1774300000016</v>
      </c>
      <c r="F49" s="41">
        <f>+[2]producto!AI21</f>
        <v>21200.096829999999</v>
      </c>
      <c r="G49" s="49">
        <f t="shared" si="2"/>
        <v>148.96835097422036</v>
      </c>
      <c r="H49" s="49">
        <f t="shared" si="3"/>
        <v>0.57511369512100285</v>
      </c>
    </row>
    <row r="50" spans="2:9" customFormat="1" ht="12.9" customHeight="1" x14ac:dyDescent="0.45">
      <c r="B50" s="34" t="str">
        <f>+[2]producto!AC22</f>
        <v>1211</v>
      </c>
      <c r="C50" s="34" t="str">
        <f>+[2]producto!AD22</f>
        <v>Plantas, semillas y frutos para uso industrial</v>
      </c>
      <c r="D50" s="41">
        <f>+[2]producto!AG22</f>
        <v>49920.61872999998</v>
      </c>
      <c r="E50" s="41">
        <f>+[2]producto!AH22</f>
        <v>18091.438140000006</v>
      </c>
      <c r="F50" s="41">
        <f>+[2]producto!AI22</f>
        <v>19369.251180000007</v>
      </c>
      <c r="G50" s="49">
        <f t="shared" si="2"/>
        <v>7.063081608613353</v>
      </c>
      <c r="H50" s="49">
        <f t="shared" si="3"/>
        <v>0.52544673296459887</v>
      </c>
    </row>
    <row r="51" spans="2:9" customFormat="1" ht="12.9" customHeight="1" x14ac:dyDescent="0.45">
      <c r="B51" s="34" t="str">
        <f>+[2]producto!AC23</f>
        <v>1102</v>
      </c>
      <c r="C51" s="34" t="str">
        <f>+[2]producto!AD23</f>
        <v>Harina de cereales</v>
      </c>
      <c r="D51" s="41">
        <f>+[2]producto!AG23</f>
        <v>51215.844019999997</v>
      </c>
      <c r="E51" s="41">
        <f>+[2]producto!AH23</f>
        <v>15189.778019999998</v>
      </c>
      <c r="F51" s="41">
        <f>+[2]producto!AI23</f>
        <v>17439.3567</v>
      </c>
      <c r="G51" s="49">
        <f t="shared" si="2"/>
        <v>14.809819320848794</v>
      </c>
      <c r="H51" s="49">
        <f t="shared" si="3"/>
        <v>0.47309278597621479</v>
      </c>
    </row>
    <row r="52" spans="2:9" customFormat="1" ht="12.9" customHeight="1" x14ac:dyDescent="0.45">
      <c r="B52" s="34" t="str">
        <f>+[2]producto!AC24</f>
        <v>0402</v>
      </c>
      <c r="C52" s="34" t="str">
        <f>+[2]producto!AD24</f>
        <v>Leche concentrada</v>
      </c>
      <c r="D52" s="41">
        <f>+[2]producto!AG24</f>
        <v>40488.154860000002</v>
      </c>
      <c r="E52" s="41">
        <f>+[2]producto!AH24</f>
        <v>14203.699570000001</v>
      </c>
      <c r="F52" s="41">
        <f>+[2]producto!AI24</f>
        <v>12056.25855</v>
      </c>
      <c r="G52" s="49">
        <f t="shared" si="2"/>
        <v>-15.118885114520907</v>
      </c>
      <c r="H52" s="49">
        <f t="shared" si="3"/>
        <v>0.32706074220438763</v>
      </c>
    </row>
    <row r="53" spans="2:9" customFormat="1" ht="12.9" customHeight="1" x14ac:dyDescent="0.45">
      <c r="B53" s="34" t="str">
        <f>+[2]producto!AC25</f>
        <v>0604</v>
      </c>
      <c r="C53" s="34" t="str">
        <f>+[2]producto!AD25</f>
        <v>Follaje, hojas, rama</v>
      </c>
      <c r="D53" s="41">
        <f>+[2]producto!AG25</f>
        <v>29575.942080000001</v>
      </c>
      <c r="E53" s="41">
        <f>+[2]producto!AH25</f>
        <v>9034.9197199999999</v>
      </c>
      <c r="F53" s="41">
        <f>+[2]producto!AI25</f>
        <v>10649.891839999998</v>
      </c>
      <c r="G53" s="49">
        <f t="shared" si="2"/>
        <v>17.874781072210766</v>
      </c>
      <c r="H53" s="49">
        <f t="shared" si="3"/>
        <v>0.28890899404167564</v>
      </c>
    </row>
    <row r="54" spans="2:9" customFormat="1" ht="12.9" customHeight="1" x14ac:dyDescent="0.45">
      <c r="B54" s="34" t="str">
        <f>+[2]producto!AC26</f>
        <v>0714</v>
      </c>
      <c r="C54" s="34" t="str">
        <f>+[2]producto!AD26</f>
        <v>Raíces de yuca (mand</v>
      </c>
      <c r="D54" s="41">
        <f>+[2]producto!AG26</f>
        <v>12078.735509999999</v>
      </c>
      <c r="E54" s="41">
        <f>+[2]producto!AH26</f>
        <v>4284.8218299999999</v>
      </c>
      <c r="F54" s="41">
        <f>+[2]producto!AI26</f>
        <v>6365.1854200000007</v>
      </c>
      <c r="G54" s="49">
        <f t="shared" si="2"/>
        <v>48.551927537206382</v>
      </c>
      <c r="H54" s="49">
        <f t="shared" si="3"/>
        <v>0.17267398995302297</v>
      </c>
    </row>
    <row r="55" spans="2:9" customFormat="1" ht="12.75" customHeight="1" x14ac:dyDescent="0.45">
      <c r="B55" s="35" t="s">
        <v>292</v>
      </c>
      <c r="C55" s="36"/>
      <c r="D55" s="42">
        <f>+SUM(D40:D54)</f>
        <v>10957033.914389994</v>
      </c>
      <c r="E55" s="42">
        <f>+SUM(E40:E54)</f>
        <v>3678671.9549299995</v>
      </c>
      <c r="F55" s="42">
        <f>+SUM(F40:F54)</f>
        <v>3601390.859860003</v>
      </c>
      <c r="G55" s="50">
        <f>+((F55/E55)-1)*100</f>
        <v>-2.1007878934795388</v>
      </c>
      <c r="H55" s="50">
        <f>+(F55/F$57)*100</f>
        <v>97.698101173677159</v>
      </c>
    </row>
    <row r="56" spans="2:9" customFormat="1" ht="12.75" customHeight="1" x14ac:dyDescent="0.45">
      <c r="B56" s="37" t="s">
        <v>293</v>
      </c>
      <c r="C56" s="38"/>
      <c r="D56" s="43">
        <f>+D55/D57</f>
        <v>0.96984194136656465</v>
      </c>
      <c r="E56" s="43">
        <f>+E55/E57</f>
        <v>0.97141074486905021</v>
      </c>
      <c r="F56" s="43">
        <f>+F55/F57</f>
        <v>0.97698101173677154</v>
      </c>
      <c r="G56" s="47"/>
      <c r="H56" s="47"/>
    </row>
    <row r="57" spans="2:9" customFormat="1" ht="12.75" customHeight="1" x14ac:dyDescent="0.45">
      <c r="B57" s="39" t="s">
        <v>301</v>
      </c>
      <c r="C57" s="40"/>
      <c r="D57" s="44">
        <f>+'pg. 1'!D36*1000</f>
        <v>11297752.187280007</v>
      </c>
      <c r="E57" s="44">
        <f>+'pg. 1'!E36*1000</f>
        <v>3786937.6824999996</v>
      </c>
      <c r="F57" s="44">
        <f>+'pg. 1'!F36*1000</f>
        <v>3686244.4782400001</v>
      </c>
      <c r="G57" s="48">
        <f>+((F57/E57)-1)*100</f>
        <v>-2.6589612162174703</v>
      </c>
      <c r="H57" s="48">
        <f>+(F57/F$57)*100</f>
        <v>100</v>
      </c>
    </row>
    <row r="58" spans="2:9" customFormat="1" ht="13.5" customHeight="1" x14ac:dyDescent="0.4">
      <c r="B58" s="19" t="s">
        <v>171</v>
      </c>
      <c r="G58" s="76">
        <f>+'pg. 1'!H36</f>
        <v>-2.6589612162174592</v>
      </c>
    </row>
    <row r="59" spans="2:9" ht="10.5" customHeight="1" x14ac:dyDescent="0.45">
      <c r="B59" s="19" t="s">
        <v>295</v>
      </c>
      <c r="C59" s="20"/>
      <c r="D59" s="20"/>
      <c r="E59" s="20"/>
      <c r="F59" s="20"/>
      <c r="G59" s="20"/>
      <c r="H59" s="20"/>
      <c r="I59" s="5"/>
    </row>
    <row r="60" spans="2:9" ht="13.2" x14ac:dyDescent="0.25">
      <c r="C60" s="1"/>
      <c r="D60" s="1"/>
    </row>
    <row r="61" spans="2:9" ht="13.2" x14ac:dyDescent="0.25">
      <c r="C61" s="1"/>
      <c r="D61" s="1"/>
    </row>
    <row r="62" spans="2:9" ht="13.2" x14ac:dyDescent="0.25">
      <c r="C62" s="1"/>
      <c r="D62" s="1"/>
    </row>
    <row r="63" spans="2:9" ht="13.2" x14ac:dyDescent="0.25">
      <c r="C63" s="1"/>
      <c r="D63" s="1"/>
    </row>
    <row r="64" spans="2:9" ht="13.2" x14ac:dyDescent="0.25">
      <c r="C64" s="1"/>
      <c r="D64" s="1"/>
    </row>
    <row r="65" s="1" customFormat="1" ht="13.2" x14ac:dyDescent="0.25"/>
    <row r="66" s="1" customFormat="1" ht="13.2" x14ac:dyDescent="0.25"/>
    <row r="67" s="1" customFormat="1" ht="13.2" x14ac:dyDescent="0.25"/>
    <row r="68" s="1" customFormat="1" ht="13.2" x14ac:dyDescent="0.25"/>
    <row r="69" s="1" customFormat="1" ht="13.2" x14ac:dyDescent="0.25"/>
    <row r="70" s="1" customFormat="1" ht="13.2" x14ac:dyDescent="0.25"/>
    <row r="71" s="1" customFormat="1" ht="13.2" x14ac:dyDescent="0.25"/>
    <row r="72" s="1" customFormat="1" ht="13.2" x14ac:dyDescent="0.25"/>
    <row r="73" s="1" customFormat="1" ht="13.2" x14ac:dyDescent="0.25"/>
    <row r="74" s="1" customFormat="1" ht="13.2" x14ac:dyDescent="0.25"/>
    <row r="75" s="1" customFormat="1" ht="13.2" x14ac:dyDescent="0.25"/>
    <row r="76" s="1" customFormat="1" ht="13.2" x14ac:dyDescent="0.25"/>
    <row r="77" s="1" customFormat="1" ht="13.2" x14ac:dyDescent="0.25"/>
    <row r="78" s="1" customFormat="1" ht="13.2" x14ac:dyDescent="0.25"/>
    <row r="79" s="1" customFormat="1" ht="13.2" x14ac:dyDescent="0.25"/>
    <row r="80" s="1" customFormat="1" ht="13.2" x14ac:dyDescent="0.25"/>
    <row r="81" s="1" customFormat="1" ht="13.2" x14ac:dyDescent="0.25"/>
    <row r="82" s="1" customFormat="1" ht="13.2" x14ac:dyDescent="0.25"/>
    <row r="83" s="1" customFormat="1" ht="13.2" x14ac:dyDescent="0.25"/>
    <row r="84" s="1" customFormat="1" ht="13.2" x14ac:dyDescent="0.25"/>
    <row r="85" s="1" customFormat="1" ht="13.2" x14ac:dyDescent="0.25"/>
    <row r="86" s="1" customFormat="1" ht="13.2" x14ac:dyDescent="0.25"/>
    <row r="87" s="1" customFormat="1" ht="13.2" x14ac:dyDescent="0.25"/>
    <row r="88" s="1" customFormat="1" ht="13.2" x14ac:dyDescent="0.25"/>
    <row r="89" s="1" customFormat="1" ht="13.2" x14ac:dyDescent="0.25"/>
    <row r="90" s="1" customFormat="1" ht="13.2" x14ac:dyDescent="0.25"/>
    <row r="91" s="1" customFormat="1" ht="13.2" x14ac:dyDescent="0.25"/>
    <row r="92" s="1" customFormat="1" ht="13.2" x14ac:dyDescent="0.25"/>
    <row r="93" s="1" customFormat="1" ht="13.2" x14ac:dyDescent="0.25"/>
    <row r="94" s="1" customFormat="1" ht="13.2" x14ac:dyDescent="0.25"/>
    <row r="95" s="1" customFormat="1" ht="13.2" x14ac:dyDescent="0.25"/>
    <row r="96" s="1" customFormat="1" ht="13.2" x14ac:dyDescent="0.25"/>
    <row r="97" s="1" customFormat="1" ht="13.2" x14ac:dyDescent="0.25"/>
    <row r="98" s="1" customFormat="1" ht="13.2" x14ac:dyDescent="0.25"/>
    <row r="99" s="1" customFormat="1" ht="13.2" x14ac:dyDescent="0.25"/>
    <row r="100" s="1" customFormat="1" ht="13.2" x14ac:dyDescent="0.25"/>
    <row r="101" s="1" customFormat="1" ht="13.2" x14ac:dyDescent="0.25"/>
    <row r="102" s="1" customFormat="1" ht="13.2" x14ac:dyDescent="0.25"/>
    <row r="103" s="1" customFormat="1" ht="13.2" x14ac:dyDescent="0.25"/>
    <row r="104" s="1" customFormat="1" ht="13.2" x14ac:dyDescent="0.25"/>
    <row r="105" s="1" customFormat="1" ht="13.2" x14ac:dyDescent="0.25"/>
    <row r="106" s="1" customFormat="1" ht="13.2" x14ac:dyDescent="0.25"/>
    <row r="107" s="1" customFormat="1" ht="13.2" x14ac:dyDescent="0.25"/>
    <row r="108" s="1" customFormat="1" ht="13.2" x14ac:dyDescent="0.25"/>
    <row r="109" s="1" customFormat="1" ht="13.2" x14ac:dyDescent="0.25"/>
    <row r="110" s="1" customFormat="1" ht="13.2" x14ac:dyDescent="0.25"/>
    <row r="111" s="1" customFormat="1" ht="13.2" x14ac:dyDescent="0.25"/>
    <row r="112" s="1" customFormat="1" ht="13.2" x14ac:dyDescent="0.25"/>
    <row r="113" s="1" customFormat="1" ht="13.2" x14ac:dyDescent="0.25"/>
    <row r="114" s="1" customFormat="1" ht="13.2" x14ac:dyDescent="0.25"/>
    <row r="115" s="1" customFormat="1" ht="13.2" x14ac:dyDescent="0.25"/>
    <row r="116" s="1" customFormat="1" ht="13.2" x14ac:dyDescent="0.25"/>
    <row r="117" s="1" customFormat="1" ht="13.2" x14ac:dyDescent="0.25"/>
    <row r="118" s="1" customFormat="1" ht="13.2" x14ac:dyDescent="0.25"/>
    <row r="119" s="1" customFormat="1" ht="13.2" x14ac:dyDescent="0.25"/>
    <row r="120" s="1" customFormat="1" ht="13.2" x14ac:dyDescent="0.25"/>
    <row r="121" s="1" customFormat="1" ht="13.2" x14ac:dyDescent="0.25"/>
    <row r="122" s="1" customFormat="1" ht="13.2" x14ac:dyDescent="0.25"/>
    <row r="123" s="1" customFormat="1" ht="13.2" x14ac:dyDescent="0.25"/>
    <row r="124" s="1" customFormat="1" ht="13.2" x14ac:dyDescent="0.25"/>
    <row r="125" s="1" customFormat="1" ht="13.2" x14ac:dyDescent="0.25"/>
    <row r="126" s="1" customFormat="1" ht="13.2" x14ac:dyDescent="0.25"/>
    <row r="127" s="1" customFormat="1" ht="13.2" x14ac:dyDescent="0.25"/>
    <row r="128" s="1" customFormat="1" ht="13.2" x14ac:dyDescent="0.25"/>
    <row r="129" spans="3:7" ht="13.2" x14ac:dyDescent="0.25">
      <c r="C129" s="1"/>
      <c r="D129" s="1"/>
    </row>
    <row r="130" spans="3:7" ht="13.2" x14ac:dyDescent="0.25">
      <c r="C130" s="1"/>
      <c r="D130" s="1"/>
    </row>
    <row r="131" spans="3:7" ht="13.2" x14ac:dyDescent="0.25">
      <c r="C131" s="1"/>
      <c r="D131" s="1"/>
    </row>
    <row r="132" spans="3:7" ht="13.2" x14ac:dyDescent="0.25">
      <c r="C132" s="1"/>
      <c r="D132" s="1"/>
    </row>
    <row r="133" spans="3:7" ht="13.2" x14ac:dyDescent="0.25">
      <c r="C133" s="1"/>
      <c r="D133" s="1"/>
    </row>
    <row r="134" spans="3:7" ht="13.2" x14ac:dyDescent="0.25">
      <c r="C134" s="1"/>
      <c r="D134" s="1"/>
    </row>
    <row r="135" spans="3:7" ht="13.2" x14ac:dyDescent="0.25">
      <c r="C135" s="1"/>
      <c r="D135" s="1"/>
    </row>
    <row r="136" spans="3:7" ht="13.2" x14ac:dyDescent="0.25">
      <c r="C136" s="1"/>
      <c r="D136" s="1"/>
    </row>
    <row r="137" spans="3:7" ht="13.2" x14ac:dyDescent="0.25">
      <c r="C137" s="1"/>
      <c r="D137" s="1"/>
    </row>
    <row r="138" spans="3:7" ht="13.2" x14ac:dyDescent="0.25">
      <c r="C138" s="1"/>
      <c r="D138" s="1"/>
    </row>
    <row r="139" spans="3:7" ht="13.2" x14ac:dyDescent="0.25">
      <c r="C139" s="1"/>
      <c r="D139" s="1"/>
    </row>
    <row r="140" spans="3:7" ht="13.2" x14ac:dyDescent="0.25">
      <c r="C140" s="1"/>
      <c r="D140" s="1"/>
      <c r="G140" s="4"/>
    </row>
    <row r="141" spans="3:7" ht="13.2" x14ac:dyDescent="0.25">
      <c r="C141" s="1"/>
      <c r="D141" s="1"/>
      <c r="G141" s="3"/>
    </row>
    <row r="142" spans="3:7" ht="13.2" x14ac:dyDescent="0.25">
      <c r="C142" s="1"/>
      <c r="D142" s="1"/>
    </row>
    <row r="143" spans="3:7" ht="13.2" x14ac:dyDescent="0.25">
      <c r="C143" s="1"/>
      <c r="D143" s="1"/>
    </row>
    <row r="144" spans="3:7" ht="13.2" x14ac:dyDescent="0.25">
      <c r="C144" s="1"/>
      <c r="D144" s="1"/>
    </row>
    <row r="145" s="1" customFormat="1" ht="13.2" x14ac:dyDescent="0.25"/>
    <row r="146" s="1" customFormat="1" ht="13.2" x14ac:dyDescent="0.25"/>
    <row r="147" s="1" customFormat="1" ht="13.2" x14ac:dyDescent="0.25"/>
    <row r="148" s="1" customFormat="1" ht="13.2" x14ac:dyDescent="0.25"/>
    <row r="149" s="1" customFormat="1" ht="13.2" x14ac:dyDescent="0.25"/>
    <row r="150" s="1" customFormat="1" ht="13.2" x14ac:dyDescent="0.25"/>
    <row r="151" s="1" customFormat="1" ht="13.2" x14ac:dyDescent="0.25"/>
    <row r="152" s="1" customFormat="1" ht="13.2" x14ac:dyDescent="0.25"/>
    <row r="153" s="1" customFormat="1" ht="13.2" x14ac:dyDescent="0.25"/>
    <row r="154" s="1" customFormat="1" ht="13.2" x14ac:dyDescent="0.25"/>
    <row r="155" s="1" customFormat="1" ht="13.2" x14ac:dyDescent="0.25"/>
    <row r="156" s="1" customFormat="1" ht="13.2" x14ac:dyDescent="0.25"/>
    <row r="157" s="1" customFormat="1" ht="13.2" x14ac:dyDescent="0.25"/>
    <row r="158" s="1" customFormat="1" ht="13.2" x14ac:dyDescent="0.25"/>
    <row r="159" s="1" customFormat="1" ht="13.2" x14ac:dyDescent="0.25"/>
    <row r="160" s="1" customFormat="1" ht="13.2" x14ac:dyDescent="0.25"/>
    <row r="161" s="1" customFormat="1" ht="13.2" x14ac:dyDescent="0.25"/>
    <row r="162" s="1" customFormat="1" ht="13.2" x14ac:dyDescent="0.25"/>
    <row r="163" s="1" customFormat="1" ht="13.2" x14ac:dyDescent="0.25"/>
    <row r="164" s="1" customFormat="1" ht="13.2" x14ac:dyDescent="0.25"/>
    <row r="165" s="1" customFormat="1" ht="13.2" x14ac:dyDescent="0.25"/>
    <row r="166" s="1" customFormat="1" ht="13.2" x14ac:dyDescent="0.25"/>
    <row r="167" s="1" customFormat="1" ht="13.2" x14ac:dyDescent="0.25"/>
    <row r="168" s="1" customFormat="1" ht="13.2" x14ac:dyDescent="0.25"/>
    <row r="169" s="1" customFormat="1" ht="13.2" x14ac:dyDescent="0.25"/>
    <row r="170" s="1" customFormat="1" ht="13.2" x14ac:dyDescent="0.25"/>
    <row r="171" s="1" customFormat="1" ht="13.2" x14ac:dyDescent="0.25"/>
    <row r="172" s="1" customFormat="1" ht="13.2" x14ac:dyDescent="0.25"/>
    <row r="173" s="1" customFormat="1" ht="13.2" x14ac:dyDescent="0.25"/>
    <row r="174" s="1" customFormat="1" ht="13.2" x14ac:dyDescent="0.25"/>
    <row r="175" s="1" customFormat="1" ht="13.2" x14ac:dyDescent="0.25"/>
    <row r="176" s="1" customFormat="1" ht="13.2" x14ac:dyDescent="0.25"/>
    <row r="177" s="1" customFormat="1" ht="13.2" x14ac:dyDescent="0.25"/>
    <row r="178" s="1" customFormat="1" ht="13.2" x14ac:dyDescent="0.25"/>
    <row r="179" s="1" customFormat="1" ht="13.2" x14ac:dyDescent="0.25"/>
    <row r="180" s="1" customFormat="1" ht="13.2" x14ac:dyDescent="0.25"/>
    <row r="181" s="1" customFormat="1" ht="13.2" x14ac:dyDescent="0.25"/>
    <row r="182" s="1" customFormat="1" ht="13.2" x14ac:dyDescent="0.25"/>
    <row r="183" s="1" customFormat="1" ht="13.2" x14ac:dyDescent="0.25"/>
    <row r="184" s="1" customFormat="1" ht="13.2" x14ac:dyDescent="0.25"/>
    <row r="185" s="1" customFormat="1" ht="13.2" x14ac:dyDescent="0.25"/>
    <row r="186" s="1" customFormat="1" ht="13.2" x14ac:dyDescent="0.25"/>
    <row r="187" s="1" customFormat="1" ht="13.2" x14ac:dyDescent="0.25"/>
    <row r="188" s="1" customFormat="1" ht="13.2" x14ac:dyDescent="0.25"/>
    <row r="189" s="1" customFormat="1" ht="13.2" x14ac:dyDescent="0.25"/>
    <row r="190" s="1" customFormat="1" ht="13.2" x14ac:dyDescent="0.25"/>
    <row r="191" s="1" customFormat="1" ht="13.2" x14ac:dyDescent="0.25"/>
    <row r="192" s="1" customFormat="1" ht="13.2" x14ac:dyDescent="0.25"/>
    <row r="193" s="1" customFormat="1" ht="13.2" x14ac:dyDescent="0.25"/>
    <row r="194" s="1" customFormat="1" ht="13.2" x14ac:dyDescent="0.25"/>
    <row r="195" s="1" customFormat="1" ht="13.2" x14ac:dyDescent="0.25"/>
    <row r="196" s="1" customFormat="1" ht="13.2" x14ac:dyDescent="0.25"/>
    <row r="197" s="1" customFormat="1" ht="13.2" x14ac:dyDescent="0.25"/>
    <row r="198" s="1" customFormat="1" ht="13.2" x14ac:dyDescent="0.25"/>
    <row r="199" s="1" customFormat="1" ht="13.2" x14ac:dyDescent="0.25"/>
    <row r="200" s="1" customFormat="1" ht="13.2" x14ac:dyDescent="0.25"/>
    <row r="201" s="1" customFormat="1" ht="13.2" x14ac:dyDescent="0.25"/>
    <row r="202" s="1" customFormat="1" ht="13.2" x14ac:dyDescent="0.25"/>
    <row r="203" s="1" customFormat="1" ht="13.2" x14ac:dyDescent="0.25"/>
    <row r="204" s="1" customFormat="1" ht="13.2" x14ac:dyDescent="0.25"/>
    <row r="205" s="1" customFormat="1" ht="13.2" x14ac:dyDescent="0.25"/>
    <row r="206" s="1" customFormat="1" ht="13.2" x14ac:dyDescent="0.25"/>
    <row r="207" s="1" customFormat="1" ht="13.2" x14ac:dyDescent="0.25"/>
    <row r="208" s="1" customFormat="1" ht="13.2" x14ac:dyDescent="0.25"/>
    <row r="209" s="1" customFormat="1" ht="13.2" x14ac:dyDescent="0.25"/>
    <row r="210" s="1" customFormat="1" ht="13.2" x14ac:dyDescent="0.25"/>
    <row r="211" s="1" customFormat="1" ht="13.2" x14ac:dyDescent="0.25"/>
    <row r="212" s="1" customFormat="1" ht="13.2" x14ac:dyDescent="0.25"/>
    <row r="213" s="1" customFormat="1" ht="13.2" x14ac:dyDescent="0.25"/>
    <row r="214" s="1" customFormat="1" ht="13.2" x14ac:dyDescent="0.25"/>
    <row r="215" s="1" customFormat="1" ht="13.2" x14ac:dyDescent="0.25"/>
    <row r="216" s="1" customFormat="1" ht="13.2" x14ac:dyDescent="0.25"/>
    <row r="217" s="1" customFormat="1" ht="13.2" x14ac:dyDescent="0.25"/>
    <row r="218" s="1" customFormat="1" ht="13.2" x14ac:dyDescent="0.25"/>
    <row r="219" s="1" customFormat="1" ht="13.2" x14ac:dyDescent="0.25"/>
    <row r="220" s="1" customFormat="1" ht="13.2" x14ac:dyDescent="0.25"/>
    <row r="221" s="1" customFormat="1" ht="13.2" x14ac:dyDescent="0.25"/>
    <row r="222" s="1" customFormat="1" ht="13.2" x14ac:dyDescent="0.25"/>
    <row r="223" s="1" customFormat="1" ht="13.2" x14ac:dyDescent="0.25"/>
    <row r="224" s="1" customFormat="1" ht="13.2" x14ac:dyDescent="0.25"/>
    <row r="225" s="1" customFormat="1" ht="13.2" x14ac:dyDescent="0.25"/>
    <row r="226" s="1" customFormat="1" ht="13.2" x14ac:dyDescent="0.25"/>
    <row r="227" s="1" customFormat="1" ht="13.2" x14ac:dyDescent="0.25"/>
    <row r="228" s="1" customFormat="1" ht="13.2" x14ac:dyDescent="0.25"/>
    <row r="229" s="1" customFormat="1" ht="13.2" x14ac:dyDescent="0.25"/>
    <row r="230" s="1" customFormat="1" ht="13.2" x14ac:dyDescent="0.25"/>
    <row r="231" s="1" customFormat="1" ht="13.2" x14ac:dyDescent="0.25"/>
    <row r="232" s="1" customFormat="1" ht="13.2" x14ac:dyDescent="0.25"/>
    <row r="233" s="1" customFormat="1" ht="13.2" x14ac:dyDescent="0.25"/>
    <row r="234" s="1" customFormat="1" ht="13.2" x14ac:dyDescent="0.25"/>
    <row r="235" s="1" customFormat="1" ht="13.2" x14ac:dyDescent="0.25"/>
    <row r="236" s="1" customFormat="1" ht="13.2" x14ac:dyDescent="0.25"/>
    <row r="237" s="1" customFormat="1" ht="13.2" x14ac:dyDescent="0.25"/>
    <row r="238" s="1" customFormat="1" ht="13.2" x14ac:dyDescent="0.25"/>
    <row r="239" s="1" customFormat="1" ht="13.2" x14ac:dyDescent="0.25"/>
    <row r="248" ht="13.2" x14ac:dyDescent="0.25"/>
    <row r="249" ht="13.2" x14ac:dyDescent="0.25"/>
    <row r="250" ht="13.2" x14ac:dyDescent="0.25"/>
    <row r="251" ht="13.2" x14ac:dyDescent="0.25"/>
    <row r="262" ht="12.75" customHeight="1" x14ac:dyDescent="0.25"/>
    <row r="263" ht="12.75" customHeight="1" x14ac:dyDescent="0.25"/>
    <row r="264" ht="13.2" x14ac:dyDescent="0.25"/>
    <row r="265" ht="13.2" x14ac:dyDescent="0.25"/>
    <row r="266" ht="13.2" x14ac:dyDescent="0.25"/>
    <row r="274" ht="12.75" customHeight="1" x14ac:dyDescent="0.25"/>
    <row r="275" ht="12.75" customHeight="1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90" ht="13.2" x14ac:dyDescent="0.25"/>
    <row r="291" ht="13.2" x14ac:dyDescent="0.25"/>
    <row r="292" ht="12.75" customHeight="1" x14ac:dyDescent="0.25"/>
    <row r="293" ht="12.75" customHeight="1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</sheetData>
  <mergeCells count="3">
    <mergeCell ref="B10:H10"/>
    <mergeCell ref="E13:F13"/>
    <mergeCell ref="E38:F38"/>
  </mergeCells>
  <pageMargins left="0.7" right="0.7" top="0.75" bottom="0.75" header="0.3" footer="0.3"/>
  <pageSetup scale="90" orientation="portrait" r:id="rId1"/>
  <headerFooter>
    <oddFooter>&amp;R&amp;D</oddFooter>
  </headerFooter>
  <ignoredErrors>
    <ignoredError sqref="A15:A29" numberStoredAsText="1"/>
    <ignoredError sqref="D30:H3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33C90-04F2-41E8-ACE3-DCF79AC25535}">
  <dimension ref="A1:I312"/>
  <sheetViews>
    <sheetView showGridLines="0" topLeftCell="A39" zoomScaleNormal="100" workbookViewId="0">
      <selection activeCell="B1" sqref="B1"/>
    </sheetView>
  </sheetViews>
  <sheetFormatPr baseColWidth="10" defaultColWidth="11.44140625" defaultRowHeight="0" customHeight="1" zeroHeight="1" x14ac:dyDescent="0.25"/>
  <cols>
    <col min="1" max="1" width="1" style="1" customWidth="1"/>
    <col min="2" max="2" width="8" style="1" customWidth="1"/>
    <col min="3" max="3" width="36.5546875" style="2" customWidth="1"/>
    <col min="4" max="4" width="11" style="2" customWidth="1"/>
    <col min="5" max="5" width="11" style="1" customWidth="1"/>
    <col min="6" max="7" width="10.88671875" style="1" customWidth="1"/>
    <col min="8" max="8" width="12.88671875" style="1" customWidth="1"/>
    <col min="9" max="9" width="1" style="1" customWidth="1"/>
    <col min="10" max="10" width="1.6640625" style="1" customWidth="1"/>
    <col min="11" max="16384" width="11.44140625" style="1"/>
  </cols>
  <sheetData>
    <row r="1" spans="1:9" ht="13.2" x14ac:dyDescent="0.25"/>
    <row r="2" spans="1:9" ht="13.2" x14ac:dyDescent="0.25"/>
    <row r="3" spans="1:9" ht="13.2" x14ac:dyDescent="0.25"/>
    <row r="4" spans="1:9" ht="13.2" x14ac:dyDescent="0.25"/>
    <row r="5" spans="1:9" ht="13.2" x14ac:dyDescent="0.25"/>
    <row r="6" spans="1:9" ht="18" customHeight="1" x14ac:dyDescent="0.5">
      <c r="A6" s="12"/>
      <c r="D6" s="71" t="s">
        <v>364</v>
      </c>
      <c r="F6"/>
      <c r="G6" s="51"/>
      <c r="H6" s="51"/>
      <c r="I6" s="51"/>
    </row>
    <row r="7" spans="1:9" ht="16.8" x14ac:dyDescent="0.45">
      <c r="A7" s="9"/>
      <c r="B7" s="9"/>
      <c r="C7" s="10"/>
      <c r="D7" s="7" t="s">
        <v>283</v>
      </c>
      <c r="E7" s="9"/>
      <c r="F7" s="9"/>
      <c r="G7" s="9"/>
      <c r="H7" s="9"/>
      <c r="I7" s="9"/>
    </row>
    <row r="8" spans="1:9" ht="9.75" customHeight="1" x14ac:dyDescent="0.45">
      <c r="A8" s="9"/>
      <c r="B8" s="9"/>
      <c r="C8" s="10"/>
      <c r="D8" s="7"/>
      <c r="E8" s="9"/>
      <c r="F8" s="9"/>
      <c r="G8" s="9"/>
      <c r="H8" s="9"/>
    </row>
    <row r="9" spans="1:9" ht="12" customHeight="1" x14ac:dyDescent="0.45">
      <c r="A9" s="9"/>
      <c r="B9" s="9"/>
      <c r="C9" s="10"/>
      <c r="D9" s="7"/>
      <c r="E9" s="9"/>
      <c r="F9" s="9"/>
      <c r="G9" s="9"/>
      <c r="H9" s="9"/>
    </row>
    <row r="10" spans="1:9" ht="15.75" customHeight="1" x14ac:dyDescent="0.45">
      <c r="A10" s="9"/>
      <c r="B10" s="153" t="s">
        <v>338</v>
      </c>
      <c r="C10" s="153"/>
      <c r="D10" s="153"/>
      <c r="E10" s="153"/>
      <c r="F10" s="153"/>
      <c r="G10" s="153"/>
      <c r="H10" s="153"/>
    </row>
    <row r="11" spans="1:9" ht="21" customHeight="1" x14ac:dyDescent="0.5">
      <c r="A11" s="9"/>
      <c r="B11" s="53" t="s">
        <v>348</v>
      </c>
      <c r="C11" s="53"/>
      <c r="D11" s="53"/>
      <c r="E11" s="53"/>
      <c r="F11" s="53"/>
      <c r="G11" s="53"/>
      <c r="H11" s="53"/>
    </row>
    <row r="12" spans="1:9" ht="13.5" customHeight="1" x14ac:dyDescent="0.25">
      <c r="B12" s="61"/>
      <c r="C12" s="61"/>
      <c r="D12" s="60" t="s">
        <v>317</v>
      </c>
      <c r="E12" s="60"/>
      <c r="F12" s="60"/>
      <c r="G12" s="45" t="s">
        <v>290</v>
      </c>
      <c r="H12" s="45" t="s">
        <v>291</v>
      </c>
    </row>
    <row r="13" spans="1:9" ht="13.5" customHeight="1" x14ac:dyDescent="0.45">
      <c r="B13" s="62" t="s">
        <v>289</v>
      </c>
      <c r="C13" s="63" t="s">
        <v>294</v>
      </c>
      <c r="D13" s="33" t="str">
        <f>+'pg. 2'!D38</f>
        <v>año</v>
      </c>
      <c r="E13" s="151" t="str">
        <f>+[2]producto!$H$4</f>
        <v>Enero - abril</v>
      </c>
      <c r="F13" s="152"/>
      <c r="G13" s="46"/>
      <c r="H13" s="46"/>
    </row>
    <row r="14" spans="1:9" customFormat="1" ht="13.5" customHeight="1" x14ac:dyDescent="0.45">
      <c r="B14" s="64"/>
      <c r="C14" s="64"/>
      <c r="D14" s="85">
        <f>+'pg. 2'!D14</f>
        <v>2025</v>
      </c>
      <c r="E14" s="85">
        <f>+'pg. 2'!E14</f>
        <v>2025</v>
      </c>
      <c r="F14" s="85">
        <f>+'pg. 2'!F14</f>
        <v>2026</v>
      </c>
      <c r="G14" s="85" t="str">
        <f>+'pg. 2'!G14</f>
        <v>2026/2025</v>
      </c>
      <c r="H14" s="85" t="str">
        <f>+'pg. 2'!H14</f>
        <v>2026</v>
      </c>
    </row>
    <row r="15" spans="1:9" customFormat="1" ht="12.9" customHeight="1" x14ac:dyDescent="0.45">
      <c r="B15" s="34" t="str">
        <f>+[2]producto!AW12</f>
        <v>1511</v>
      </c>
      <c r="C15" s="34" t="str">
        <f>+[2]producto!AX12</f>
        <v xml:space="preserve">Aceite de palma </v>
      </c>
      <c r="D15" s="41">
        <f>+[2]producto!BA12</f>
        <v>811453.4538799997</v>
      </c>
      <c r="E15" s="41">
        <f>+[2]producto!BB12</f>
        <v>258989.43458000003</v>
      </c>
      <c r="F15" s="41">
        <f>+[2]producto!BC12</f>
        <v>356255.74839999998</v>
      </c>
      <c r="G15" s="49">
        <f>IFERROR((((F15/E15)-1)*100),"…")</f>
        <v>37.556093350964503</v>
      </c>
      <c r="H15" s="49">
        <f>+(F15/F$32)*100</f>
        <v>27.190130031268346</v>
      </c>
    </row>
    <row r="16" spans="1:9" customFormat="1" ht="12.9" customHeight="1" x14ac:dyDescent="0.45">
      <c r="B16" s="34" t="str">
        <f>+[2]producto!AW13</f>
        <v>2101</v>
      </c>
      <c r="C16" s="34" t="str">
        <f>+[2]producto!AX13</f>
        <v>Extractos de café</v>
      </c>
      <c r="D16" s="41">
        <f>+[2]producto!BA13</f>
        <v>511392.56255000044</v>
      </c>
      <c r="E16" s="41">
        <f>+[2]producto!BB13</f>
        <v>133379.95248999991</v>
      </c>
      <c r="F16" s="41">
        <f>+[2]producto!BC13</f>
        <v>194199.64303999994</v>
      </c>
      <c r="G16" s="49">
        <f t="shared" ref="G16:G29" si="0">IFERROR((((F16/E16)-1)*100),"…")</f>
        <v>45.598824571901055</v>
      </c>
      <c r="H16" s="49">
        <f t="shared" ref="H16:H29" si="1">+(F16/F$32)*100</f>
        <v>14.821693600729827</v>
      </c>
    </row>
    <row r="17" spans="2:8" customFormat="1" ht="12.9" customHeight="1" x14ac:dyDescent="0.45">
      <c r="B17" s="34" t="str">
        <f>+[2]producto!AW14</f>
        <v>1701</v>
      </c>
      <c r="C17" s="34" t="str">
        <f>+[2]producto!AX14</f>
        <v>Azúcar</v>
      </c>
      <c r="D17" s="41">
        <f>+[2]producto!BA14</f>
        <v>432481.45406000008</v>
      </c>
      <c r="E17" s="41">
        <f>+[2]producto!BB14</f>
        <v>154522.45344000004</v>
      </c>
      <c r="F17" s="41">
        <f>+[2]producto!BC14</f>
        <v>150083.23994999996</v>
      </c>
      <c r="G17" s="49">
        <f t="shared" si="0"/>
        <v>-2.872859827923846</v>
      </c>
      <c r="H17" s="49">
        <f t="shared" si="1"/>
        <v>11.454644109132211</v>
      </c>
    </row>
    <row r="18" spans="2:8" customFormat="1" ht="12.9" customHeight="1" x14ac:dyDescent="0.45">
      <c r="B18" s="34" t="str">
        <f>+[2]producto!AW15</f>
        <v>1704</v>
      </c>
      <c r="C18" s="34" t="str">
        <f>+[2]producto!AX15</f>
        <v>Artículos de confitería</v>
      </c>
      <c r="D18" s="41">
        <f>+[2]producto!BA15</f>
        <v>280448.87716000009</v>
      </c>
      <c r="E18" s="41">
        <f>+[2]producto!BB15</f>
        <v>89074.899760000044</v>
      </c>
      <c r="F18" s="41">
        <f>+[2]producto!BC15</f>
        <v>71429.802950000012</v>
      </c>
      <c r="G18" s="49">
        <f t="shared" si="0"/>
        <v>-19.809280568984413</v>
      </c>
      <c r="H18" s="49">
        <f t="shared" si="1"/>
        <v>5.4516611704962896</v>
      </c>
    </row>
    <row r="19" spans="2:8" customFormat="1" ht="12.9" customHeight="1" x14ac:dyDescent="0.45">
      <c r="B19" s="34" t="str">
        <f>+[2]producto!AW16</f>
        <v>2008</v>
      </c>
      <c r="C19" s="34" t="str">
        <f>+[2]producto!AX16</f>
        <v>Frutas preparadas</v>
      </c>
      <c r="D19" s="41">
        <f>+[2]producto!BA16</f>
        <v>164464.79181000005</v>
      </c>
      <c r="E19" s="41">
        <f>+[2]producto!BB16</f>
        <v>49345.398689999951</v>
      </c>
      <c r="F19" s="41">
        <f>+[2]producto!BC16</f>
        <v>49931.839290000004</v>
      </c>
      <c r="G19" s="49">
        <f t="shared" si="0"/>
        <v>1.1884402914326797</v>
      </c>
      <c r="H19" s="49">
        <f t="shared" si="1"/>
        <v>3.810894867220882</v>
      </c>
    </row>
    <row r="20" spans="2:8" customFormat="1" ht="12.9" customHeight="1" x14ac:dyDescent="0.45">
      <c r="B20" s="34" t="str">
        <f>+[2]producto!AW17</f>
        <v>1513</v>
      </c>
      <c r="C20" s="34" t="str">
        <f>+[2]producto!AX17</f>
        <v>Aceites de coco</v>
      </c>
      <c r="D20" s="41">
        <f>+[2]producto!BA17</f>
        <v>184859.74648999999</v>
      </c>
      <c r="E20" s="41">
        <f>+[2]producto!BB17</f>
        <v>54252.252410000001</v>
      </c>
      <c r="F20" s="41">
        <f>+[2]producto!BC17</f>
        <v>49621.046430000002</v>
      </c>
      <c r="G20" s="49">
        <f t="shared" si="0"/>
        <v>-8.5364307918510569</v>
      </c>
      <c r="H20" s="49">
        <f t="shared" si="1"/>
        <v>3.7871745530529215</v>
      </c>
    </row>
    <row r="21" spans="2:8" customFormat="1" ht="12.9" customHeight="1" x14ac:dyDescent="0.45">
      <c r="B21" s="34" t="str">
        <f>+[2]producto!AW18</f>
        <v>0901</v>
      </c>
      <c r="C21" s="34" t="str">
        <f>+[2]producto!AX18</f>
        <v>Café</v>
      </c>
      <c r="D21" s="41">
        <f>+[2]producto!BA18</f>
        <v>176531.4803099999</v>
      </c>
      <c r="E21" s="41">
        <f>+[2]producto!BB18</f>
        <v>54984.837300000021</v>
      </c>
      <c r="F21" s="41">
        <f>+[2]producto!BC18</f>
        <v>48278.402660000029</v>
      </c>
      <c r="G21" s="49">
        <f t="shared" si="0"/>
        <v>-12.19688002968773</v>
      </c>
      <c r="H21" s="49">
        <f t="shared" si="1"/>
        <v>3.6847013751296771</v>
      </c>
    </row>
    <row r="22" spans="2:8" customFormat="1" ht="12.9" customHeight="1" x14ac:dyDescent="0.45">
      <c r="B22" s="34" t="str">
        <f>+[2]producto!AW19</f>
        <v>2106</v>
      </c>
      <c r="C22" s="34" t="str">
        <f>+[2]producto!AX19</f>
        <v>Preparaciones alimenticias</v>
      </c>
      <c r="D22" s="41">
        <f>+[2]producto!BA19</f>
        <v>130172.06359999996</v>
      </c>
      <c r="E22" s="41">
        <f>+[2]producto!BB19</f>
        <v>36879.286290000011</v>
      </c>
      <c r="F22" s="41">
        <f>+[2]producto!BC19</f>
        <v>42276.272950000006</v>
      </c>
      <c r="G22" s="49">
        <f t="shared" si="0"/>
        <v>14.634194972106652</v>
      </c>
      <c r="H22" s="49">
        <f t="shared" si="1"/>
        <v>3.2266071885449268</v>
      </c>
    </row>
    <row r="23" spans="2:8" customFormat="1" ht="12.9" customHeight="1" x14ac:dyDescent="0.45">
      <c r="B23" s="34" t="str">
        <f>+[2]producto!AW20</f>
        <v>1806</v>
      </c>
      <c r="C23" s="34" t="str">
        <f>+[2]producto!AX20</f>
        <v>Chocolate y demás preparaciones</v>
      </c>
      <c r="D23" s="41">
        <f>+[2]producto!BA20</f>
        <v>157199.85797000001</v>
      </c>
      <c r="E23" s="41">
        <f>+[2]producto!BB20</f>
        <v>47337.406929999983</v>
      </c>
      <c r="F23" s="41">
        <f>+[2]producto!BC20</f>
        <v>42010.413620000007</v>
      </c>
      <c r="G23" s="49">
        <f t="shared" si="0"/>
        <v>-11.253242742842351</v>
      </c>
      <c r="H23" s="49">
        <f t="shared" si="1"/>
        <v>3.2063162885799681</v>
      </c>
    </row>
    <row r="24" spans="2:8" customFormat="1" ht="12.9" customHeight="1" x14ac:dyDescent="0.45">
      <c r="B24" s="34" t="str">
        <f>+[2]producto!AW21</f>
        <v>2309</v>
      </c>
      <c r="C24" s="34" t="str">
        <f>+[2]producto!AX21</f>
        <v>Preparaciones, alimentos para animales</v>
      </c>
      <c r="D24" s="41">
        <f>+[2]producto!BA21</f>
        <v>113978.95017000003</v>
      </c>
      <c r="E24" s="41">
        <f>+[2]producto!BB21</f>
        <v>32560.289529999991</v>
      </c>
      <c r="F24" s="41">
        <f>+[2]producto!BC21</f>
        <v>41186.713549999979</v>
      </c>
      <c r="G24" s="49">
        <f t="shared" si="0"/>
        <v>26.49369567814157</v>
      </c>
      <c r="H24" s="49">
        <f t="shared" si="1"/>
        <v>3.1434499008496597</v>
      </c>
    </row>
    <row r="25" spans="2:8" customFormat="1" ht="12.9" customHeight="1" x14ac:dyDescent="0.45">
      <c r="B25" s="34" t="str">
        <f>+[2]producto!AW22</f>
        <v>1905</v>
      </c>
      <c r="C25" s="34" t="str">
        <f>+[2]producto!AX22</f>
        <v>Productos de panadería</v>
      </c>
      <c r="D25" s="41">
        <f>+[2]producto!BA22</f>
        <v>134124.79202000008</v>
      </c>
      <c r="E25" s="41">
        <f>+[2]producto!BB22</f>
        <v>42666.961720000021</v>
      </c>
      <c r="F25" s="41">
        <f>+[2]producto!BC22</f>
        <v>38540.073120000001</v>
      </c>
      <c r="G25" s="49">
        <f t="shared" si="0"/>
        <v>-9.6723282690774575</v>
      </c>
      <c r="H25" s="49">
        <f t="shared" si="1"/>
        <v>2.9414531674329893</v>
      </c>
    </row>
    <row r="26" spans="2:8" customFormat="1" ht="12.9" customHeight="1" x14ac:dyDescent="0.45">
      <c r="B26" s="34" t="str">
        <f>+[2]producto!AW23</f>
        <v>1507</v>
      </c>
      <c r="C26" s="34" t="str">
        <f>+[2]producto!AX23</f>
        <v>Aceite de soya</v>
      </c>
      <c r="D26" s="41">
        <f>+[2]producto!BA23</f>
        <v>102580.75633</v>
      </c>
      <c r="E26" s="41">
        <f>+[2]producto!BB23</f>
        <v>45805.314680000003</v>
      </c>
      <c r="F26" s="41">
        <f>+[2]producto!BC23</f>
        <v>26385.325249999998</v>
      </c>
      <c r="G26" s="49">
        <f t="shared" si="0"/>
        <v>-42.396803876733024</v>
      </c>
      <c r="H26" s="49">
        <f t="shared" si="1"/>
        <v>2.0137792237370338</v>
      </c>
    </row>
    <row r="27" spans="2:8" customFormat="1" ht="12.9" customHeight="1" x14ac:dyDescent="0.45">
      <c r="B27" s="34" t="str">
        <f>+[2]producto!AW24</f>
        <v>1801</v>
      </c>
      <c r="C27" s="34" t="str">
        <f>+[2]producto!AX24</f>
        <v>Cacao en grano</v>
      </c>
      <c r="D27" s="41">
        <f>+[2]producto!BA24</f>
        <v>138013.88832999999</v>
      </c>
      <c r="E27" s="41">
        <f>+[2]producto!BB24</f>
        <v>67912.403969999999</v>
      </c>
      <c r="F27" s="41">
        <f>+[2]producto!BC24</f>
        <v>21363.135540000003</v>
      </c>
      <c r="G27" s="49">
        <f t="shared" si="0"/>
        <v>-68.543102156364426</v>
      </c>
      <c r="H27" s="49">
        <f t="shared" si="1"/>
        <v>1.6304759595233809</v>
      </c>
    </row>
    <row r="28" spans="2:8" customFormat="1" ht="12.9" customHeight="1" x14ac:dyDescent="0.45">
      <c r="B28" s="34" t="str">
        <f>+[2]producto!AW25</f>
        <v>1804</v>
      </c>
      <c r="C28" s="34" t="str">
        <f>+[2]producto!AX25</f>
        <v>Manteca de cacao</v>
      </c>
      <c r="D28" s="41">
        <f>+[2]producto!BA25</f>
        <v>77840.171409999995</v>
      </c>
      <c r="E28" s="41">
        <f>+[2]producto!BB25</f>
        <v>32522.606759999999</v>
      </c>
      <c r="F28" s="41">
        <f>+[2]producto!BC25</f>
        <v>19374.22264</v>
      </c>
      <c r="G28" s="49">
        <f t="shared" si="0"/>
        <v>-40.428444795425733</v>
      </c>
      <c r="H28" s="49">
        <f t="shared" si="1"/>
        <v>1.4786782675149197</v>
      </c>
    </row>
    <row r="29" spans="2:8" customFormat="1" ht="12.9" customHeight="1" x14ac:dyDescent="0.45">
      <c r="B29" s="34" t="str">
        <f>+[2]producto!AW26</f>
        <v>1517</v>
      </c>
      <c r="C29" s="34" t="str">
        <f>+[2]producto!AX26</f>
        <v>Margarina y preparaciones de grasa</v>
      </c>
      <c r="D29" s="41">
        <f>+[2]producto!BA26</f>
        <v>66489.17429999997</v>
      </c>
      <c r="E29" s="41">
        <f>+[2]producto!BB26</f>
        <v>20287.888520000004</v>
      </c>
      <c r="F29" s="41">
        <f>+[2]producto!BC26</f>
        <v>15190.204010000001</v>
      </c>
      <c r="G29" s="49">
        <f t="shared" si="0"/>
        <v>-25.126737585208314</v>
      </c>
      <c r="H29" s="49">
        <f t="shared" si="1"/>
        <v>1.1593458465957316</v>
      </c>
    </row>
    <row r="30" spans="2:8" customFormat="1" ht="12.75" customHeight="1" x14ac:dyDescent="0.45">
      <c r="B30" s="35" t="s">
        <v>292</v>
      </c>
      <c r="C30" s="36"/>
      <c r="D30" s="42">
        <f>+SUM(D15:D29)</f>
        <v>3482032.0203899997</v>
      </c>
      <c r="E30" s="42">
        <f>+SUM(E15:E29)</f>
        <v>1120521.3870699999</v>
      </c>
      <c r="F30" s="42">
        <f>+SUM(F15:F29)</f>
        <v>1166126.0833999999</v>
      </c>
      <c r="G30" s="50">
        <f>+((F30/E30)-1)*100</f>
        <v>4.06995322501158</v>
      </c>
      <c r="H30" s="50">
        <f>+(F30/F$32)*100</f>
        <v>89.001005549808767</v>
      </c>
    </row>
    <row r="31" spans="2:8" customFormat="1" ht="12.75" customHeight="1" x14ac:dyDescent="0.45">
      <c r="B31" s="37" t="s">
        <v>293</v>
      </c>
      <c r="C31" s="38"/>
      <c r="D31" s="43">
        <f>+D30/D32</f>
        <v>0.87802091221512235</v>
      </c>
      <c r="E31" s="43">
        <f>+E30/E32</f>
        <v>0.87729325742024389</v>
      </c>
      <c r="F31" s="43">
        <f>+F30/F32</f>
        <v>0.89001005549808765</v>
      </c>
      <c r="G31" s="47"/>
      <c r="H31" s="47"/>
    </row>
    <row r="32" spans="2:8" customFormat="1" ht="12.75" customHeight="1" x14ac:dyDescent="0.45">
      <c r="B32" s="39" t="s">
        <v>299</v>
      </c>
      <c r="C32" s="40"/>
      <c r="D32" s="44">
        <f>+'pg. 1'!D37*1000</f>
        <v>3965773.4479299886</v>
      </c>
      <c r="E32" s="44">
        <f>+'pg. 1'!E37*1000</f>
        <v>1277248.3745799998</v>
      </c>
      <c r="F32" s="44">
        <f>+'pg. 1'!F37*1000</f>
        <v>1310239.2228000008</v>
      </c>
      <c r="G32" s="48">
        <f>+((F32/E32)-1)*100</f>
        <v>2.5829626309643583</v>
      </c>
      <c r="H32" s="48">
        <f>+(F32/F$32)*100</f>
        <v>100</v>
      </c>
    </row>
    <row r="33" spans="1:9" customFormat="1" ht="13.5" customHeight="1" x14ac:dyDescent="0.4">
      <c r="B33" s="19" t="s">
        <v>171</v>
      </c>
      <c r="G33" s="77">
        <f>+'pg. 1'!H37</f>
        <v>2.5829626309643583</v>
      </c>
    </row>
    <row r="34" spans="1:9" ht="10.5" customHeight="1" x14ac:dyDescent="0.45">
      <c r="B34" s="19" t="s">
        <v>295</v>
      </c>
      <c r="C34" s="20"/>
      <c r="D34" s="20"/>
      <c r="E34" s="20"/>
      <c r="F34" s="20"/>
      <c r="G34" s="20"/>
      <c r="H34" s="20"/>
      <c r="I34" s="5"/>
    </row>
    <row r="35" spans="1:9" ht="10.5" customHeight="1" x14ac:dyDescent="0.45">
      <c r="B35" s="19"/>
      <c r="C35" s="20"/>
      <c r="D35" s="20"/>
      <c r="E35" s="20"/>
      <c r="F35" s="20"/>
      <c r="G35" s="20"/>
      <c r="H35" s="20"/>
      <c r="I35" s="5"/>
    </row>
    <row r="36" spans="1:9" ht="21" customHeight="1" x14ac:dyDescent="0.5">
      <c r="A36" s="9"/>
      <c r="B36" s="53" t="s">
        <v>349</v>
      </c>
      <c r="C36" s="53"/>
      <c r="D36" s="53"/>
      <c r="E36" s="53"/>
      <c r="F36" s="53"/>
      <c r="G36" s="53"/>
      <c r="H36" s="53"/>
    </row>
    <row r="37" spans="1:9" ht="13.5" customHeight="1" x14ac:dyDescent="0.25">
      <c r="B37" s="61"/>
      <c r="C37" s="61"/>
      <c r="D37" s="60" t="s">
        <v>317</v>
      </c>
      <c r="E37" s="60"/>
      <c r="F37" s="60"/>
      <c r="G37" s="45" t="s">
        <v>290</v>
      </c>
      <c r="H37" s="45" t="s">
        <v>291</v>
      </c>
    </row>
    <row r="38" spans="1:9" ht="13.5" customHeight="1" x14ac:dyDescent="0.45">
      <c r="B38" s="62" t="s">
        <v>289</v>
      </c>
      <c r="C38" s="63" t="s">
        <v>294</v>
      </c>
      <c r="D38" s="33" t="str">
        <f>+D13</f>
        <v>año</v>
      </c>
      <c r="E38" s="151" t="str">
        <f>+E13</f>
        <v>Enero - abril</v>
      </c>
      <c r="F38" s="152"/>
      <c r="G38" s="46"/>
      <c r="H38" s="46"/>
    </row>
    <row r="39" spans="1:9" customFormat="1" ht="13.5" customHeight="1" x14ac:dyDescent="0.45">
      <c r="B39" s="64"/>
      <c r="C39" s="64"/>
      <c r="D39" s="85">
        <f>+D14</f>
        <v>2025</v>
      </c>
      <c r="E39" s="85">
        <f>+E14</f>
        <v>2025</v>
      </c>
      <c r="F39" s="85">
        <f>+F14</f>
        <v>2026</v>
      </c>
      <c r="G39" s="85" t="str">
        <f>+G14</f>
        <v>2026/2025</v>
      </c>
      <c r="H39" s="85" t="str">
        <f>+H14</f>
        <v>2026</v>
      </c>
    </row>
    <row r="40" spans="1:9" customFormat="1" ht="12.9" customHeight="1" x14ac:dyDescent="0.45">
      <c r="B40" s="34" t="str">
        <f>+[2]producto!BQ12</f>
        <v>7610</v>
      </c>
      <c r="C40" s="34" t="str">
        <f>+[2]producto!BR12</f>
        <v>Construcciones</v>
      </c>
      <c r="D40" s="41">
        <f>+[2]producto!BU12</f>
        <v>639551.6046900003</v>
      </c>
      <c r="E40" s="41">
        <f>+[2]producto!BV12</f>
        <v>190771.86637000012</v>
      </c>
      <c r="F40" s="41">
        <f>+[2]producto!BW12</f>
        <v>187681.93598999947</v>
      </c>
      <c r="G40" s="49">
        <f>IFERROR((((F40/E40)-1)*100),"…")</f>
        <v>-1.6196991929657734</v>
      </c>
      <c r="H40" s="49">
        <f>+(F40/F$57)*100</f>
        <v>5.5468404329176089</v>
      </c>
    </row>
    <row r="41" spans="1:9" customFormat="1" ht="12.9" customHeight="1" x14ac:dyDescent="0.45">
      <c r="B41" s="34" t="str">
        <f>+[2]producto!BQ13</f>
        <v>3808</v>
      </c>
      <c r="C41" s="34" t="str">
        <f>+[2]producto!BR13</f>
        <v>Insecticidas</v>
      </c>
      <c r="D41" s="41">
        <f>+[2]producto!BU13</f>
        <v>608942.34615999938</v>
      </c>
      <c r="E41" s="41">
        <f>+[2]producto!BV13</f>
        <v>139319.63483000014</v>
      </c>
      <c r="F41" s="41">
        <f>+[2]producto!BW13</f>
        <v>144378.66186000005</v>
      </c>
      <c r="G41" s="49">
        <f t="shared" ref="G41:G54" si="2">IFERROR((((F41/E41)-1)*100),"…")</f>
        <v>3.6312376472799501</v>
      </c>
      <c r="H41" s="49">
        <f t="shared" ref="H41:H54" si="3">+(F41/F$57)*100</f>
        <v>4.2670350507161237</v>
      </c>
    </row>
    <row r="42" spans="1:9" customFormat="1" ht="12.9" customHeight="1" x14ac:dyDescent="0.45">
      <c r="B42" s="34" t="str">
        <f>+[2]producto!BQ14</f>
        <v>3004</v>
      </c>
      <c r="C42" s="34" t="str">
        <f>+[2]producto!BR14</f>
        <v>Medicamentos dosificados</v>
      </c>
      <c r="D42" s="41">
        <f>+[2]producto!BU14</f>
        <v>391035.3538199999</v>
      </c>
      <c r="E42" s="41">
        <f>+[2]producto!BV14</f>
        <v>107052.45050000006</v>
      </c>
      <c r="F42" s="41">
        <f>+[2]producto!BW14</f>
        <v>127358.72898999996</v>
      </c>
      <c r="G42" s="49">
        <f t="shared" si="2"/>
        <v>18.968532149574546</v>
      </c>
      <c r="H42" s="49">
        <f t="shared" si="3"/>
        <v>3.7640199293573464</v>
      </c>
    </row>
    <row r="43" spans="1:9" customFormat="1" ht="12.9" customHeight="1" x14ac:dyDescent="0.45">
      <c r="B43" s="34" t="str">
        <f>+[2]producto!BQ15</f>
        <v>3902</v>
      </c>
      <c r="C43" s="34" t="str">
        <f>+[2]producto!BR15</f>
        <v>Polímeros de propileno</v>
      </c>
      <c r="D43" s="41">
        <f>+[2]producto!BU15</f>
        <v>302085.05238999974</v>
      </c>
      <c r="E43" s="41">
        <f>+[2]producto!BV15</f>
        <v>99966.420530000047</v>
      </c>
      <c r="F43" s="41">
        <f>+[2]producto!BW15</f>
        <v>116423.68151000001</v>
      </c>
      <c r="G43" s="49">
        <f t="shared" si="2"/>
        <v>16.462789097326059</v>
      </c>
      <c r="H43" s="49">
        <f t="shared" si="3"/>
        <v>3.4408403799884102</v>
      </c>
    </row>
    <row r="44" spans="1:9" customFormat="1" ht="12.9" customHeight="1" x14ac:dyDescent="0.45">
      <c r="B44" s="34" t="str">
        <f>+[2]producto!BQ16</f>
        <v>8504</v>
      </c>
      <c r="C44" s="34" t="str">
        <f>+[2]producto!BR16</f>
        <v>Transformadores eléctricos</v>
      </c>
      <c r="D44" s="41">
        <f>+[2]producto!BU16</f>
        <v>412940.89694000006</v>
      </c>
      <c r="E44" s="41">
        <f>+[2]producto!BV16</f>
        <v>135887.79963000002</v>
      </c>
      <c r="F44" s="41">
        <f>+[2]producto!BW16</f>
        <v>113672.71786000008</v>
      </c>
      <c r="G44" s="49">
        <f t="shared" si="2"/>
        <v>-16.348106180604837</v>
      </c>
      <c r="H44" s="49">
        <f t="shared" si="3"/>
        <v>3.3595371031289933</v>
      </c>
    </row>
    <row r="45" spans="1:9" customFormat="1" ht="12.9" customHeight="1" x14ac:dyDescent="0.45">
      <c r="B45" s="34" t="str">
        <f>+[2]producto!BQ17</f>
        <v>7404</v>
      </c>
      <c r="C45" s="34" t="str">
        <f>+[2]producto!BR17</f>
        <v>Desperdicios y desechos de cobre</v>
      </c>
      <c r="D45" s="41">
        <f>+[2]producto!BU17</f>
        <v>324386.90644000011</v>
      </c>
      <c r="E45" s="41">
        <f>+[2]producto!BV17</f>
        <v>108598.75666000003</v>
      </c>
      <c r="F45" s="41">
        <f>+[2]producto!BW17</f>
        <v>113467.04169</v>
      </c>
      <c r="G45" s="49">
        <f t="shared" si="2"/>
        <v>4.4828183855194048</v>
      </c>
      <c r="H45" s="49">
        <f t="shared" si="3"/>
        <v>3.3534584526194164</v>
      </c>
    </row>
    <row r="46" spans="1:9" customFormat="1" ht="12.9" customHeight="1" x14ac:dyDescent="0.45">
      <c r="B46" s="34" t="str">
        <f>+[2]producto!BQ18</f>
        <v>3904</v>
      </c>
      <c r="C46" s="34" t="str">
        <f>+[2]producto!BR18</f>
        <v>Polímeros de cloruro</v>
      </c>
      <c r="D46" s="41">
        <f>+[2]producto!BU18</f>
        <v>348502.99567999988</v>
      </c>
      <c r="E46" s="41">
        <f>+[2]producto!BV18</f>
        <v>123727.14571</v>
      </c>
      <c r="F46" s="41">
        <f>+[2]producto!BW18</f>
        <v>103165.86577999996</v>
      </c>
      <c r="G46" s="49">
        <f t="shared" si="2"/>
        <v>-16.618244777256031</v>
      </c>
      <c r="H46" s="49">
        <f t="shared" si="3"/>
        <v>3.0490126425163617</v>
      </c>
    </row>
    <row r="47" spans="1:9" customFormat="1" ht="12.9" customHeight="1" x14ac:dyDescent="0.45">
      <c r="B47" s="34" t="str">
        <f>+[2]producto!BQ19</f>
        <v>3304</v>
      </c>
      <c r="C47" s="34" t="str">
        <f>+[2]producto!BR19</f>
        <v>Preparaciones de belleza</v>
      </c>
      <c r="D47" s="41">
        <f>+[2]producto!BU19</f>
        <v>308506.75971999986</v>
      </c>
      <c r="E47" s="41">
        <f>+[2]producto!BV19</f>
        <v>102313.92535999998</v>
      </c>
      <c r="F47" s="41">
        <f>+[2]producto!BW19</f>
        <v>102604.32742000002</v>
      </c>
      <c r="G47" s="49">
        <f t="shared" si="2"/>
        <v>0.2838343451081915</v>
      </c>
      <c r="H47" s="49">
        <f t="shared" si="3"/>
        <v>3.0324166730457147</v>
      </c>
    </row>
    <row r="48" spans="1:9" customFormat="1" ht="12.9" customHeight="1" x14ac:dyDescent="0.45">
      <c r="B48" s="34" t="str">
        <f>+[2]producto!BQ20</f>
        <v>3923</v>
      </c>
      <c r="C48" s="34" t="str">
        <f>+[2]producto!BR20</f>
        <v>Artículos para el transporte o envasados</v>
      </c>
      <c r="D48" s="41">
        <f>+[2]producto!BU20</f>
        <v>247302.68802999993</v>
      </c>
      <c r="E48" s="41">
        <f>+[2]producto!BV20</f>
        <v>77682.708239999964</v>
      </c>
      <c r="F48" s="41">
        <f>+[2]producto!BW20</f>
        <v>76345.77857999994</v>
      </c>
      <c r="G48" s="49">
        <f t="shared" si="2"/>
        <v>-1.7210131962309916</v>
      </c>
      <c r="H48" s="49">
        <f t="shared" si="3"/>
        <v>2.2563591390739037</v>
      </c>
    </row>
    <row r="49" spans="2:9" customFormat="1" ht="12.9" customHeight="1" x14ac:dyDescent="0.45">
      <c r="B49" s="34" t="str">
        <f>+[2]producto!BQ21</f>
        <v>8703</v>
      </c>
      <c r="C49" s="34" t="str">
        <f>+[2]producto!BR21</f>
        <v>Automóviles de turismo</v>
      </c>
      <c r="D49" s="41">
        <f>+[2]producto!BU21</f>
        <v>188351.67551999996</v>
      </c>
      <c r="E49" s="41">
        <f>+[2]producto!BV21</f>
        <v>38741.599329999997</v>
      </c>
      <c r="F49" s="41">
        <f>+[2]producto!BW21</f>
        <v>72598.389319999987</v>
      </c>
      <c r="G49" s="49">
        <f t="shared" si="2"/>
        <v>87.391306955628451</v>
      </c>
      <c r="H49" s="49">
        <f t="shared" si="3"/>
        <v>2.1456070298972572</v>
      </c>
    </row>
    <row r="50" spans="2:9" customFormat="1" ht="12.9" customHeight="1" x14ac:dyDescent="0.45">
      <c r="B50" s="34" t="str">
        <f>+[2]producto!BQ22</f>
        <v>3305</v>
      </c>
      <c r="C50" s="34" t="str">
        <f>+[2]producto!BR22</f>
        <v>Preparaciones capilares</v>
      </c>
      <c r="D50" s="41">
        <f>+[2]producto!BU22</f>
        <v>179600.47294999991</v>
      </c>
      <c r="E50" s="41">
        <f>+[2]producto!BV22</f>
        <v>51246.244530000018</v>
      </c>
      <c r="F50" s="41">
        <f>+[2]producto!BW22</f>
        <v>61348.602369999986</v>
      </c>
      <c r="G50" s="49">
        <f t="shared" si="2"/>
        <v>19.713362281768674</v>
      </c>
      <c r="H50" s="49">
        <f t="shared" si="3"/>
        <v>1.8131255218245041</v>
      </c>
    </row>
    <row r="51" spans="2:9" customFormat="1" ht="12.9" customHeight="1" x14ac:dyDescent="0.45">
      <c r="B51" s="34" t="str">
        <f>+[2]producto!BQ23</f>
        <v>7602</v>
      </c>
      <c r="C51" s="34" t="str">
        <f>+[2]producto!BR23</f>
        <v>Desperdicios y desechos de aluminio</v>
      </c>
      <c r="D51" s="41">
        <f>+[2]producto!BU23</f>
        <v>133530.60605</v>
      </c>
      <c r="E51" s="41">
        <f>+[2]producto!BV23</f>
        <v>32242.951979999998</v>
      </c>
      <c r="F51" s="41">
        <f>+[2]producto!BW23</f>
        <v>60309.147250000002</v>
      </c>
      <c r="G51" s="49">
        <f t="shared" si="2"/>
        <v>87.045985390572184</v>
      </c>
      <c r="H51" s="49">
        <f t="shared" si="3"/>
        <v>1.7824049750792574</v>
      </c>
    </row>
    <row r="52" spans="2:9" customFormat="1" ht="12.9" customHeight="1" x14ac:dyDescent="0.45">
      <c r="B52" s="34" t="str">
        <f>+[2]producto!BQ24</f>
        <v>3402</v>
      </c>
      <c r="C52" s="34" t="str">
        <f>+[2]producto!BR24</f>
        <v>Agentes de superficie orgánicos</v>
      </c>
      <c r="D52" s="41">
        <f>+[2]producto!BU24</f>
        <v>159944.97454000011</v>
      </c>
      <c r="E52" s="41">
        <f>+[2]producto!BV24</f>
        <v>54464.842039999989</v>
      </c>
      <c r="F52" s="41">
        <f>+[2]producto!BW24</f>
        <v>50334.2696</v>
      </c>
      <c r="G52" s="49">
        <f t="shared" si="2"/>
        <v>-7.583924391016172</v>
      </c>
      <c r="H52" s="49">
        <f t="shared" si="3"/>
        <v>1.4876027376099341</v>
      </c>
    </row>
    <row r="53" spans="2:9" customFormat="1" ht="12.9" customHeight="1" x14ac:dyDescent="0.45">
      <c r="B53" s="34" t="str">
        <f>+[2]producto!BQ25</f>
        <v>3920</v>
      </c>
      <c r="C53" s="34" t="str">
        <f>+[2]producto!BR25</f>
        <v>Las demás placas no celular</v>
      </c>
      <c r="D53" s="41">
        <f>+[2]producto!BU25</f>
        <v>155543.36453000008</v>
      </c>
      <c r="E53" s="41">
        <f>+[2]producto!BV25</f>
        <v>52360.295069999978</v>
      </c>
      <c r="F53" s="41">
        <f>+[2]producto!BW25</f>
        <v>48413.501509999995</v>
      </c>
      <c r="G53" s="49">
        <f t="shared" si="2"/>
        <v>-7.5377603482248423</v>
      </c>
      <c r="H53" s="49">
        <f t="shared" si="3"/>
        <v>1.4308354517884705</v>
      </c>
    </row>
    <row r="54" spans="2:9" customFormat="1" ht="12.9" customHeight="1" x14ac:dyDescent="0.45">
      <c r="B54" s="34" t="str">
        <f>+[2]producto!BQ26</f>
        <v>8412</v>
      </c>
      <c r="C54" s="34" t="str">
        <f>+[2]producto!BR26</f>
        <v>Los demás motores</v>
      </c>
      <c r="D54" s="41">
        <f>+[2]producto!BU26</f>
        <v>18583.372530000004</v>
      </c>
      <c r="E54" s="41">
        <f>+[2]producto!BV26</f>
        <v>13413.738439999999</v>
      </c>
      <c r="F54" s="41">
        <f>+[2]producto!BW26</f>
        <v>43905.88042999999</v>
      </c>
      <c r="G54" s="49">
        <f t="shared" si="2"/>
        <v>227.32023683324476</v>
      </c>
      <c r="H54" s="49">
        <f t="shared" si="3"/>
        <v>1.2976150929354584</v>
      </c>
    </row>
    <row r="55" spans="2:9" customFormat="1" ht="12.75" customHeight="1" x14ac:dyDescent="0.45">
      <c r="B55" s="35" t="s">
        <v>292</v>
      </c>
      <c r="C55" s="36"/>
      <c r="D55" s="42">
        <f>+SUM(D40:D54)</f>
        <v>4418809.0699899988</v>
      </c>
      <c r="E55" s="42">
        <f>+SUM(E40:E54)</f>
        <v>1327790.3792200002</v>
      </c>
      <c r="F55" s="42">
        <f>+SUM(F40:F54)</f>
        <v>1422008.5301599996</v>
      </c>
      <c r="G55" s="50">
        <f>+((F55/E55)-1)*100</f>
        <v>7.0958603417014654</v>
      </c>
      <c r="H55" s="50">
        <f>+(F55/F$57)*100</f>
        <v>42.026710612498761</v>
      </c>
    </row>
    <row r="56" spans="2:9" customFormat="1" ht="12.75" customHeight="1" x14ac:dyDescent="0.45">
      <c r="B56" s="37" t="s">
        <v>293</v>
      </c>
      <c r="C56" s="38"/>
      <c r="D56" s="43">
        <f>+D55/D57</f>
        <v>0.39718114649141739</v>
      </c>
      <c r="E56" s="43">
        <f>+E55/E57</f>
        <v>0.39060064078622397</v>
      </c>
      <c r="F56" s="43">
        <f>+F55/F57</f>
        <v>0.42026710612498763</v>
      </c>
      <c r="G56" s="47"/>
      <c r="H56" s="47"/>
    </row>
    <row r="57" spans="2:9" customFormat="1" ht="12.75" customHeight="1" x14ac:dyDescent="0.45">
      <c r="B57" s="39" t="s">
        <v>300</v>
      </c>
      <c r="C57" s="40"/>
      <c r="D57" s="44">
        <f>+'pg. 1'!D38*1000</f>
        <v>11125425.03345003</v>
      </c>
      <c r="E57" s="44">
        <f>+'pg. 1'!E38*1000</f>
        <v>3399355.3531999988</v>
      </c>
      <c r="F57" s="44">
        <f>+'pg. 1'!F38*1000</f>
        <v>3383582.7487700013</v>
      </c>
      <c r="G57" s="48">
        <f>+((F57/E57)-1)*100</f>
        <v>-0.46398810336641949</v>
      </c>
      <c r="H57" s="48">
        <f>+(F57/F$57)*100</f>
        <v>100</v>
      </c>
    </row>
    <row r="58" spans="2:9" customFormat="1" ht="13.5" customHeight="1" x14ac:dyDescent="0.4">
      <c r="B58" s="19" t="s">
        <v>171</v>
      </c>
      <c r="G58" s="75"/>
    </row>
    <row r="59" spans="2:9" ht="10.5" customHeight="1" x14ac:dyDescent="0.45">
      <c r="B59" s="19" t="s">
        <v>295</v>
      </c>
      <c r="C59" s="20"/>
      <c r="D59" s="20"/>
      <c r="E59" s="20"/>
      <c r="F59" s="20"/>
      <c r="G59" s="20"/>
      <c r="H59" s="20"/>
      <c r="I59" s="5"/>
    </row>
    <row r="60" spans="2:9" ht="13.2" x14ac:dyDescent="0.25">
      <c r="C60" s="1"/>
      <c r="D60" s="1"/>
    </row>
    <row r="61" spans="2:9" ht="13.2" x14ac:dyDescent="0.25">
      <c r="C61" s="1"/>
      <c r="D61" s="1"/>
    </row>
    <row r="62" spans="2:9" ht="13.2" x14ac:dyDescent="0.25">
      <c r="C62" s="1"/>
      <c r="D62" s="1"/>
    </row>
    <row r="63" spans="2:9" ht="13.2" x14ac:dyDescent="0.25">
      <c r="C63" s="1"/>
      <c r="D63" s="1"/>
    </row>
    <row r="64" spans="2:9" ht="13.2" x14ac:dyDescent="0.25">
      <c r="C64" s="1"/>
      <c r="D64" s="1"/>
    </row>
    <row r="65" s="1" customFormat="1" ht="13.2" x14ac:dyDescent="0.25"/>
    <row r="66" s="1" customFormat="1" ht="13.2" x14ac:dyDescent="0.25"/>
    <row r="67" s="1" customFormat="1" ht="13.2" x14ac:dyDescent="0.25"/>
    <row r="68" s="1" customFormat="1" ht="13.2" x14ac:dyDescent="0.25"/>
    <row r="69" s="1" customFormat="1" ht="13.2" x14ac:dyDescent="0.25"/>
    <row r="70" s="1" customFormat="1" ht="13.2" x14ac:dyDescent="0.25"/>
    <row r="71" s="1" customFormat="1" ht="13.2" x14ac:dyDescent="0.25"/>
    <row r="72" s="1" customFormat="1" ht="13.2" x14ac:dyDescent="0.25"/>
    <row r="73" s="1" customFormat="1" ht="13.2" x14ac:dyDescent="0.25"/>
    <row r="74" s="1" customFormat="1" ht="13.2" x14ac:dyDescent="0.25"/>
    <row r="75" s="1" customFormat="1" ht="13.2" x14ac:dyDescent="0.25"/>
    <row r="76" s="1" customFormat="1" ht="13.2" x14ac:dyDescent="0.25"/>
    <row r="77" s="1" customFormat="1" ht="13.2" x14ac:dyDescent="0.25"/>
    <row r="78" s="1" customFormat="1" ht="13.2" x14ac:dyDescent="0.25"/>
    <row r="79" s="1" customFormat="1" ht="13.2" x14ac:dyDescent="0.25"/>
    <row r="80" s="1" customFormat="1" ht="13.2" x14ac:dyDescent="0.25"/>
    <row r="81" s="1" customFormat="1" ht="13.2" x14ac:dyDescent="0.25"/>
    <row r="82" s="1" customFormat="1" ht="13.2" x14ac:dyDescent="0.25"/>
    <row r="83" s="1" customFormat="1" ht="13.2" x14ac:dyDescent="0.25"/>
    <row r="84" s="1" customFormat="1" ht="13.2" x14ac:dyDescent="0.25"/>
    <row r="85" s="1" customFormat="1" ht="13.2" x14ac:dyDescent="0.25"/>
    <row r="86" s="1" customFormat="1" ht="13.2" x14ac:dyDescent="0.25"/>
    <row r="87" s="1" customFormat="1" ht="13.2" x14ac:dyDescent="0.25"/>
    <row r="88" s="1" customFormat="1" ht="13.2" x14ac:dyDescent="0.25"/>
    <row r="89" s="1" customFormat="1" ht="13.2" x14ac:dyDescent="0.25"/>
    <row r="90" s="1" customFormat="1" ht="13.2" x14ac:dyDescent="0.25"/>
    <row r="91" s="1" customFormat="1" ht="13.2" x14ac:dyDescent="0.25"/>
    <row r="92" s="1" customFormat="1" ht="13.2" x14ac:dyDescent="0.25"/>
    <row r="93" s="1" customFormat="1" ht="13.2" x14ac:dyDescent="0.25"/>
    <row r="94" s="1" customFormat="1" ht="13.2" x14ac:dyDescent="0.25"/>
    <row r="95" s="1" customFormat="1" ht="13.2" x14ac:dyDescent="0.25"/>
    <row r="96" s="1" customFormat="1" ht="13.2" x14ac:dyDescent="0.25"/>
    <row r="97" s="1" customFormat="1" ht="13.2" x14ac:dyDescent="0.25"/>
    <row r="98" s="1" customFormat="1" ht="13.2" x14ac:dyDescent="0.25"/>
    <row r="99" s="1" customFormat="1" ht="13.2" x14ac:dyDescent="0.25"/>
    <row r="100" s="1" customFormat="1" ht="13.2" x14ac:dyDescent="0.25"/>
    <row r="101" s="1" customFormat="1" ht="13.2" x14ac:dyDescent="0.25"/>
    <row r="102" s="1" customFormat="1" ht="13.2" x14ac:dyDescent="0.25"/>
    <row r="103" s="1" customFormat="1" ht="13.2" x14ac:dyDescent="0.25"/>
    <row r="104" s="1" customFormat="1" ht="13.2" x14ac:dyDescent="0.25"/>
    <row r="105" s="1" customFormat="1" ht="13.2" x14ac:dyDescent="0.25"/>
    <row r="106" s="1" customFormat="1" ht="13.2" x14ac:dyDescent="0.25"/>
    <row r="107" s="1" customFormat="1" ht="13.2" x14ac:dyDescent="0.25"/>
    <row r="108" s="1" customFormat="1" ht="13.2" x14ac:dyDescent="0.25"/>
    <row r="109" s="1" customFormat="1" ht="13.2" x14ac:dyDescent="0.25"/>
    <row r="110" s="1" customFormat="1" ht="13.2" x14ac:dyDescent="0.25"/>
    <row r="111" s="1" customFormat="1" ht="13.2" x14ac:dyDescent="0.25"/>
    <row r="112" s="1" customFormat="1" ht="13.2" x14ac:dyDescent="0.25"/>
    <row r="113" s="1" customFormat="1" ht="13.2" x14ac:dyDescent="0.25"/>
    <row r="114" s="1" customFormat="1" ht="13.2" x14ac:dyDescent="0.25"/>
    <row r="115" s="1" customFormat="1" ht="13.2" x14ac:dyDescent="0.25"/>
    <row r="116" s="1" customFormat="1" ht="13.2" x14ac:dyDescent="0.25"/>
    <row r="117" s="1" customFormat="1" ht="13.2" x14ac:dyDescent="0.25"/>
    <row r="118" s="1" customFormat="1" ht="13.2" x14ac:dyDescent="0.25"/>
    <row r="119" s="1" customFormat="1" ht="13.2" x14ac:dyDescent="0.25"/>
    <row r="120" s="1" customFormat="1" ht="13.2" x14ac:dyDescent="0.25"/>
    <row r="121" s="1" customFormat="1" ht="13.2" x14ac:dyDescent="0.25"/>
    <row r="122" s="1" customFormat="1" ht="13.2" x14ac:dyDescent="0.25"/>
    <row r="123" s="1" customFormat="1" ht="13.2" x14ac:dyDescent="0.25"/>
    <row r="124" s="1" customFormat="1" ht="13.2" x14ac:dyDescent="0.25"/>
    <row r="125" s="1" customFormat="1" ht="13.2" x14ac:dyDescent="0.25"/>
    <row r="126" s="1" customFormat="1" ht="13.2" x14ac:dyDescent="0.25"/>
    <row r="127" s="1" customFormat="1" ht="13.2" x14ac:dyDescent="0.25"/>
    <row r="128" s="1" customFormat="1" ht="13.2" x14ac:dyDescent="0.25"/>
    <row r="129" spans="3:7" ht="13.2" x14ac:dyDescent="0.25">
      <c r="C129" s="1"/>
      <c r="D129" s="1"/>
    </row>
    <row r="130" spans="3:7" ht="13.2" x14ac:dyDescent="0.25">
      <c r="C130" s="1"/>
      <c r="D130" s="1"/>
    </row>
    <row r="131" spans="3:7" ht="13.2" x14ac:dyDescent="0.25">
      <c r="C131" s="1"/>
      <c r="D131" s="1"/>
    </row>
    <row r="132" spans="3:7" ht="13.2" x14ac:dyDescent="0.25">
      <c r="C132" s="1"/>
      <c r="D132" s="1"/>
    </row>
    <row r="133" spans="3:7" ht="13.2" x14ac:dyDescent="0.25">
      <c r="C133" s="1"/>
      <c r="D133" s="1"/>
    </row>
    <row r="134" spans="3:7" ht="13.2" x14ac:dyDescent="0.25">
      <c r="C134" s="1"/>
      <c r="D134" s="1"/>
    </row>
    <row r="135" spans="3:7" ht="13.2" x14ac:dyDescent="0.25">
      <c r="C135" s="1"/>
      <c r="D135" s="1"/>
    </row>
    <row r="136" spans="3:7" ht="13.2" x14ac:dyDescent="0.25">
      <c r="C136" s="1"/>
      <c r="D136" s="1"/>
    </row>
    <row r="137" spans="3:7" ht="13.2" x14ac:dyDescent="0.25">
      <c r="C137" s="1"/>
      <c r="D137" s="1"/>
    </row>
    <row r="138" spans="3:7" ht="13.2" x14ac:dyDescent="0.25">
      <c r="C138" s="1"/>
      <c r="D138" s="1"/>
    </row>
    <row r="139" spans="3:7" ht="13.2" x14ac:dyDescent="0.25">
      <c r="C139" s="1"/>
      <c r="D139" s="1"/>
    </row>
    <row r="140" spans="3:7" ht="13.2" x14ac:dyDescent="0.25">
      <c r="C140" s="1"/>
      <c r="D140" s="1"/>
      <c r="G140" s="4"/>
    </row>
    <row r="141" spans="3:7" ht="13.2" x14ac:dyDescent="0.25">
      <c r="C141" s="1"/>
      <c r="D141" s="1"/>
      <c r="G141" s="3"/>
    </row>
    <row r="142" spans="3:7" ht="13.2" x14ac:dyDescent="0.25">
      <c r="C142" s="1"/>
      <c r="D142" s="1"/>
    </row>
    <row r="143" spans="3:7" ht="13.2" x14ac:dyDescent="0.25">
      <c r="C143" s="1"/>
      <c r="D143" s="1"/>
    </row>
    <row r="144" spans="3:7" ht="13.2" x14ac:dyDescent="0.25">
      <c r="C144" s="1"/>
      <c r="D144" s="1"/>
    </row>
    <row r="145" s="1" customFormat="1" ht="13.2" x14ac:dyDescent="0.25"/>
    <row r="146" s="1" customFormat="1" ht="13.2" x14ac:dyDescent="0.25"/>
    <row r="147" s="1" customFormat="1" ht="13.2" x14ac:dyDescent="0.25"/>
    <row r="148" s="1" customFormat="1" ht="13.2" x14ac:dyDescent="0.25"/>
    <row r="149" s="1" customFormat="1" ht="13.2" x14ac:dyDescent="0.25"/>
    <row r="150" s="1" customFormat="1" ht="13.2" x14ac:dyDescent="0.25"/>
    <row r="151" s="1" customFormat="1" ht="13.2" x14ac:dyDescent="0.25"/>
    <row r="152" s="1" customFormat="1" ht="13.2" x14ac:dyDescent="0.25"/>
    <row r="153" s="1" customFormat="1" ht="13.2" x14ac:dyDescent="0.25"/>
    <row r="154" s="1" customFormat="1" ht="13.2" x14ac:dyDescent="0.25"/>
    <row r="155" s="1" customFormat="1" ht="13.2" x14ac:dyDescent="0.25"/>
    <row r="156" s="1" customFormat="1" ht="13.2" x14ac:dyDescent="0.25"/>
    <row r="157" s="1" customFormat="1" ht="13.2" x14ac:dyDescent="0.25"/>
    <row r="158" s="1" customFormat="1" ht="13.2" x14ac:dyDescent="0.25"/>
    <row r="159" s="1" customFormat="1" ht="13.2" x14ac:dyDescent="0.25"/>
    <row r="160" s="1" customFormat="1" ht="13.2" x14ac:dyDescent="0.25"/>
    <row r="161" s="1" customFormat="1" ht="13.2" x14ac:dyDescent="0.25"/>
    <row r="162" s="1" customFormat="1" ht="13.2" x14ac:dyDescent="0.25"/>
    <row r="163" s="1" customFormat="1" ht="13.2" x14ac:dyDescent="0.25"/>
    <row r="164" s="1" customFormat="1" ht="13.2" x14ac:dyDescent="0.25"/>
    <row r="165" s="1" customFormat="1" ht="13.2" x14ac:dyDescent="0.25"/>
    <row r="166" s="1" customFormat="1" ht="13.2" x14ac:dyDescent="0.25"/>
    <row r="167" s="1" customFormat="1" ht="13.2" x14ac:dyDescent="0.25"/>
    <row r="168" s="1" customFormat="1" ht="13.2" x14ac:dyDescent="0.25"/>
    <row r="169" s="1" customFormat="1" ht="13.2" x14ac:dyDescent="0.25"/>
    <row r="170" s="1" customFormat="1" ht="13.2" x14ac:dyDescent="0.25"/>
    <row r="171" s="1" customFormat="1" ht="13.2" x14ac:dyDescent="0.25"/>
    <row r="172" s="1" customFormat="1" ht="13.2" x14ac:dyDescent="0.25"/>
    <row r="173" s="1" customFormat="1" ht="13.2" x14ac:dyDescent="0.25"/>
    <row r="174" s="1" customFormat="1" ht="13.2" x14ac:dyDescent="0.25"/>
    <row r="175" s="1" customFormat="1" ht="13.2" x14ac:dyDescent="0.25"/>
    <row r="176" s="1" customFormat="1" ht="13.2" x14ac:dyDescent="0.25"/>
    <row r="177" s="1" customFormat="1" ht="13.2" x14ac:dyDescent="0.25"/>
    <row r="178" s="1" customFormat="1" ht="13.2" x14ac:dyDescent="0.25"/>
    <row r="179" s="1" customFormat="1" ht="13.2" x14ac:dyDescent="0.25"/>
    <row r="180" s="1" customFormat="1" ht="13.2" x14ac:dyDescent="0.25"/>
    <row r="181" s="1" customFormat="1" ht="13.2" x14ac:dyDescent="0.25"/>
    <row r="182" s="1" customFormat="1" ht="13.2" x14ac:dyDescent="0.25"/>
    <row r="183" s="1" customFormat="1" ht="13.2" x14ac:dyDescent="0.25"/>
    <row r="184" s="1" customFormat="1" ht="13.2" x14ac:dyDescent="0.25"/>
    <row r="185" s="1" customFormat="1" ht="13.2" x14ac:dyDescent="0.25"/>
    <row r="186" s="1" customFormat="1" ht="13.2" x14ac:dyDescent="0.25"/>
    <row r="187" s="1" customFormat="1" ht="13.2" x14ac:dyDescent="0.25"/>
    <row r="188" s="1" customFormat="1" ht="13.2" x14ac:dyDescent="0.25"/>
    <row r="189" s="1" customFormat="1" ht="13.2" x14ac:dyDescent="0.25"/>
    <row r="190" s="1" customFormat="1" ht="13.2" x14ac:dyDescent="0.25"/>
    <row r="191" s="1" customFormat="1" ht="13.2" x14ac:dyDescent="0.25"/>
    <row r="192" s="1" customFormat="1" ht="13.2" x14ac:dyDescent="0.25"/>
    <row r="193" s="1" customFormat="1" ht="13.2" x14ac:dyDescent="0.25"/>
    <row r="194" s="1" customFormat="1" ht="13.2" x14ac:dyDescent="0.25"/>
    <row r="195" s="1" customFormat="1" ht="13.2" x14ac:dyDescent="0.25"/>
    <row r="196" s="1" customFormat="1" ht="13.2" x14ac:dyDescent="0.25"/>
    <row r="197" s="1" customFormat="1" ht="13.2" x14ac:dyDescent="0.25"/>
    <row r="198" s="1" customFormat="1" ht="13.2" x14ac:dyDescent="0.25"/>
    <row r="199" s="1" customFormat="1" ht="13.2" x14ac:dyDescent="0.25"/>
    <row r="200" s="1" customFormat="1" ht="13.2" x14ac:dyDescent="0.25"/>
    <row r="201" s="1" customFormat="1" ht="13.2" x14ac:dyDescent="0.25"/>
    <row r="202" s="1" customFormat="1" ht="13.2" x14ac:dyDescent="0.25"/>
    <row r="203" s="1" customFormat="1" ht="13.2" x14ac:dyDescent="0.25"/>
    <row r="204" s="1" customFormat="1" ht="13.2" x14ac:dyDescent="0.25"/>
    <row r="205" s="1" customFormat="1" ht="13.2" x14ac:dyDescent="0.25"/>
    <row r="206" s="1" customFormat="1" ht="13.2" x14ac:dyDescent="0.25"/>
    <row r="207" s="1" customFormat="1" ht="13.2" x14ac:dyDescent="0.25"/>
    <row r="208" s="1" customFormat="1" ht="13.2" x14ac:dyDescent="0.25"/>
    <row r="209" s="1" customFormat="1" ht="13.2" x14ac:dyDescent="0.25"/>
    <row r="210" s="1" customFormat="1" ht="13.2" x14ac:dyDescent="0.25"/>
    <row r="211" s="1" customFormat="1" ht="13.2" x14ac:dyDescent="0.25"/>
    <row r="212" s="1" customFormat="1" ht="13.2" x14ac:dyDescent="0.25"/>
    <row r="213" s="1" customFormat="1" ht="13.2" x14ac:dyDescent="0.25"/>
    <row r="214" s="1" customFormat="1" ht="13.2" x14ac:dyDescent="0.25"/>
    <row r="215" s="1" customFormat="1" ht="13.2" x14ac:dyDescent="0.25"/>
    <row r="216" s="1" customFormat="1" ht="13.2" x14ac:dyDescent="0.25"/>
    <row r="217" s="1" customFormat="1" ht="13.2" x14ac:dyDescent="0.25"/>
    <row r="218" s="1" customFormat="1" ht="13.2" x14ac:dyDescent="0.25"/>
    <row r="219" s="1" customFormat="1" ht="13.2" x14ac:dyDescent="0.25"/>
    <row r="220" s="1" customFormat="1" ht="13.2" x14ac:dyDescent="0.25"/>
    <row r="221" s="1" customFormat="1" ht="13.2" x14ac:dyDescent="0.25"/>
    <row r="222" s="1" customFormat="1" ht="13.2" x14ac:dyDescent="0.25"/>
    <row r="223" s="1" customFormat="1" ht="13.2" x14ac:dyDescent="0.25"/>
    <row r="224" s="1" customFormat="1" ht="13.2" x14ac:dyDescent="0.25"/>
    <row r="225" s="1" customFormat="1" ht="13.2" x14ac:dyDescent="0.25"/>
    <row r="226" s="1" customFormat="1" ht="13.2" x14ac:dyDescent="0.25"/>
    <row r="227" s="1" customFormat="1" ht="13.2" x14ac:dyDescent="0.25"/>
    <row r="228" s="1" customFormat="1" ht="13.2" x14ac:dyDescent="0.25"/>
    <row r="229" s="1" customFormat="1" ht="13.2" x14ac:dyDescent="0.25"/>
    <row r="230" s="1" customFormat="1" ht="13.2" x14ac:dyDescent="0.25"/>
    <row r="231" s="1" customFormat="1" ht="13.2" x14ac:dyDescent="0.25"/>
    <row r="232" s="1" customFormat="1" ht="13.2" x14ac:dyDescent="0.25"/>
    <row r="233" s="1" customFormat="1" ht="13.2" x14ac:dyDescent="0.25"/>
    <row r="234" s="1" customFormat="1" ht="13.2" x14ac:dyDescent="0.25"/>
    <row r="235" s="1" customFormat="1" ht="13.2" x14ac:dyDescent="0.25"/>
    <row r="236" s="1" customFormat="1" ht="13.2" x14ac:dyDescent="0.25"/>
    <row r="237" s="1" customFormat="1" ht="13.2" x14ac:dyDescent="0.25"/>
    <row r="238" s="1" customFormat="1" ht="13.2" x14ac:dyDescent="0.25"/>
    <row r="239" s="1" customFormat="1" ht="13.2" x14ac:dyDescent="0.25"/>
    <row r="248" ht="13.2" x14ac:dyDescent="0.25"/>
    <row r="249" ht="13.2" x14ac:dyDescent="0.25"/>
    <row r="250" ht="13.2" x14ac:dyDescent="0.25"/>
    <row r="251" ht="13.2" x14ac:dyDescent="0.25"/>
    <row r="262" ht="12.75" customHeight="1" x14ac:dyDescent="0.25"/>
    <row r="263" ht="12.75" customHeight="1" x14ac:dyDescent="0.25"/>
    <row r="264" ht="13.2" x14ac:dyDescent="0.25"/>
    <row r="265" ht="13.2" x14ac:dyDescent="0.25"/>
    <row r="266" ht="13.2" x14ac:dyDescent="0.25"/>
    <row r="274" ht="12.75" customHeight="1" x14ac:dyDescent="0.25"/>
    <row r="275" ht="12.75" customHeight="1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90" ht="13.2" x14ac:dyDescent="0.25"/>
    <row r="291" ht="13.2" x14ac:dyDescent="0.25"/>
    <row r="292" ht="12.75" customHeight="1" x14ac:dyDescent="0.25"/>
    <row r="293" ht="12.75" customHeight="1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</sheetData>
  <mergeCells count="3">
    <mergeCell ref="B10:H10"/>
    <mergeCell ref="E13:F13"/>
    <mergeCell ref="E38:F38"/>
  </mergeCells>
  <pageMargins left="0.7" right="0.7" top="0.75" bottom="0.75" header="0.3" footer="0.3"/>
  <pageSetup scale="90" orientation="portrait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3665F-B94E-4DC7-B430-A23A189F0AAB}">
  <dimension ref="A1:J313"/>
  <sheetViews>
    <sheetView showGridLines="0" topLeftCell="A6" zoomScaleNormal="100" workbookViewId="0">
      <selection activeCell="B2" sqref="B2"/>
    </sheetView>
  </sheetViews>
  <sheetFormatPr baseColWidth="10" defaultColWidth="11.44140625" defaultRowHeight="0" customHeight="1" zeroHeight="1" x14ac:dyDescent="0.25"/>
  <cols>
    <col min="1" max="1" width="1" style="1" customWidth="1"/>
    <col min="2" max="2" width="36.109375" style="1" customWidth="1"/>
    <col min="3" max="3" width="11" style="2" customWidth="1"/>
    <col min="4" max="4" width="11" style="1" customWidth="1"/>
    <col min="5" max="6" width="10.88671875" style="1" customWidth="1"/>
    <col min="7" max="7" width="12.88671875" style="1" customWidth="1"/>
    <col min="8" max="8" width="11.44140625" style="1" hidden="1" customWidth="1"/>
    <col min="9" max="9" width="1" style="1" customWidth="1"/>
    <col min="10" max="10" width="1.6640625" style="1" customWidth="1"/>
    <col min="11" max="16384" width="11.44140625" style="1"/>
  </cols>
  <sheetData>
    <row r="1" spans="1:10" ht="13.2" x14ac:dyDescent="0.25"/>
    <row r="2" spans="1:10" ht="10.5" customHeight="1" x14ac:dyDescent="0.25"/>
    <row r="3" spans="1:10" ht="13.2" x14ac:dyDescent="0.25"/>
    <row r="4" spans="1:10" ht="13.2" x14ac:dyDescent="0.25"/>
    <row r="5" spans="1:10" ht="13.2" x14ac:dyDescent="0.25"/>
    <row r="6" spans="1:10" ht="18" customHeight="1" x14ac:dyDescent="0.5">
      <c r="A6" s="12"/>
      <c r="C6" s="54" t="s">
        <v>363</v>
      </c>
      <c r="D6" s="2"/>
      <c r="F6"/>
      <c r="G6" s="51"/>
      <c r="H6" s="51"/>
      <c r="I6" s="51"/>
    </row>
    <row r="7" spans="1:10" ht="13.5" customHeight="1" x14ac:dyDescent="0.45">
      <c r="A7" s="9"/>
      <c r="B7" s="9"/>
      <c r="C7" s="7" t="s">
        <v>283</v>
      </c>
      <c r="E7" s="9"/>
      <c r="F7" s="9"/>
      <c r="G7" s="9"/>
      <c r="H7" s="9"/>
      <c r="I7" s="9"/>
    </row>
    <row r="8" spans="1:10" ht="9.75" customHeight="1" x14ac:dyDescent="0.45">
      <c r="A8" s="9"/>
      <c r="B8" s="9"/>
      <c r="C8" s="7"/>
      <c r="D8" s="9"/>
      <c r="E8" s="9"/>
      <c r="F8" s="9"/>
      <c r="G8" s="9"/>
    </row>
    <row r="9" spans="1:10" ht="9" customHeight="1" x14ac:dyDescent="0.45">
      <c r="A9" s="9"/>
      <c r="B9" s="9"/>
      <c r="C9" s="7"/>
      <c r="D9" s="9"/>
      <c r="E9" s="9"/>
      <c r="F9" s="9"/>
      <c r="G9" s="9"/>
    </row>
    <row r="10" spans="1:10" ht="15.75" customHeight="1" x14ac:dyDescent="0.45">
      <c r="A10" s="9"/>
      <c r="B10" s="153" t="s">
        <v>339</v>
      </c>
      <c r="C10" s="153"/>
      <c r="D10" s="153"/>
      <c r="E10" s="153"/>
      <c r="F10" s="153"/>
      <c r="G10" s="153"/>
    </row>
    <row r="11" spans="1:10" ht="21" customHeight="1" x14ac:dyDescent="0.5">
      <c r="A11" s="9"/>
      <c r="B11" s="53" t="s">
        <v>350</v>
      </c>
      <c r="C11" s="53"/>
      <c r="D11" s="53"/>
      <c r="E11" s="53"/>
      <c r="F11" s="53"/>
      <c r="G11" s="53"/>
    </row>
    <row r="12" spans="1:10" ht="14.25" customHeight="1" x14ac:dyDescent="0.5">
      <c r="A12" s="9"/>
      <c r="B12" s="70" t="s">
        <v>319</v>
      </c>
      <c r="C12" s="53"/>
      <c r="D12" s="53"/>
      <c r="E12" s="53"/>
      <c r="F12" s="53"/>
      <c r="G12" s="53"/>
    </row>
    <row r="13" spans="1:10" ht="13.5" customHeight="1" x14ac:dyDescent="0.25">
      <c r="B13" s="61"/>
      <c r="C13" s="60" t="s">
        <v>317</v>
      </c>
      <c r="D13" s="60"/>
      <c r="E13" s="60"/>
      <c r="F13" s="45" t="s">
        <v>290</v>
      </c>
      <c r="G13" s="45" t="s">
        <v>291</v>
      </c>
    </row>
    <row r="14" spans="1:10" ht="13.5" customHeight="1" x14ac:dyDescent="0.45">
      <c r="B14" s="63" t="s">
        <v>298</v>
      </c>
      <c r="C14" s="33" t="s">
        <v>297</v>
      </c>
      <c r="D14" s="151" t="str">
        <f>+[2]producto!$H$4</f>
        <v>Enero - abril</v>
      </c>
      <c r="E14" s="152"/>
      <c r="F14" s="46"/>
      <c r="G14" s="46"/>
      <c r="I14"/>
      <c r="J14"/>
    </row>
    <row r="15" spans="1:10" customFormat="1" ht="13.5" customHeight="1" x14ac:dyDescent="0.45">
      <c r="B15" s="64"/>
      <c r="C15" s="85">
        <v>2025</v>
      </c>
      <c r="D15" s="85">
        <v>2025</v>
      </c>
      <c r="E15" s="85">
        <v>2026</v>
      </c>
      <c r="F15" s="85" t="s">
        <v>388</v>
      </c>
      <c r="G15" s="85" t="s">
        <v>389</v>
      </c>
    </row>
    <row r="16" spans="1:10" customFormat="1" ht="15.6" customHeight="1" x14ac:dyDescent="0.45">
      <c r="B16" s="34" t="str">
        <f>+[2]paises!H12</f>
        <v>ESTADOS UNIDOS.</v>
      </c>
      <c r="C16" s="41">
        <f>+[2]paises!K12</f>
        <v>8359789.1496600145</v>
      </c>
      <c r="D16" s="41">
        <f>+[2]paises!L12</f>
        <v>2825988.2286000019</v>
      </c>
      <c r="E16" s="41">
        <f>+[2]paises!M12</f>
        <v>2664378.030350002</v>
      </c>
      <c r="F16" s="49">
        <f>+((E16-D16)/D16)*100</f>
        <v>-5.7187144877125622</v>
      </c>
      <c r="G16" s="49">
        <f>+(E16/$E$33)*100</f>
        <v>31.794235121016385</v>
      </c>
    </row>
    <row r="17" spans="2:7" customFormat="1" ht="12.9" customHeight="1" x14ac:dyDescent="0.45">
      <c r="B17" s="34" t="str">
        <f>+[2]paises!H13</f>
        <v>MÉXICO.</v>
      </c>
      <c r="C17" s="41">
        <f>+[2]paises!K13</f>
        <v>1328820.6385599962</v>
      </c>
      <c r="D17" s="41">
        <f>+[2]paises!L13</f>
        <v>455680.7061200001</v>
      </c>
      <c r="E17" s="41">
        <f>+[2]paises!M13</f>
        <v>447729.75222000084</v>
      </c>
      <c r="F17" s="49">
        <f t="shared" ref="F17:F29" si="0">+((E17-D17)/D17)*100</f>
        <v>-1.7448519968509355</v>
      </c>
      <c r="G17" s="49">
        <f t="shared" ref="G17:G29" si="1">+(E17/$E$33)*100</f>
        <v>5.3427947725898051</v>
      </c>
    </row>
    <row r="18" spans="2:7" customFormat="1" ht="12.9" customHeight="1" x14ac:dyDescent="0.45">
      <c r="B18" s="34" t="str">
        <f>+[2]paises!H14</f>
        <v>ECUADOR.</v>
      </c>
      <c r="C18" s="41">
        <f>+[2]paises!K14</f>
        <v>1668767.7699999993</v>
      </c>
      <c r="D18" s="41">
        <f>+[2]paises!L14</f>
        <v>496580.85703000042</v>
      </c>
      <c r="E18" s="41">
        <f>+[2]paises!M14</f>
        <v>387912.58252999972</v>
      </c>
      <c r="F18" s="49">
        <f t="shared" si="0"/>
        <v>-21.883299156945878</v>
      </c>
      <c r="G18" s="49">
        <f t="shared" si="1"/>
        <v>4.6289917252242647</v>
      </c>
    </row>
    <row r="19" spans="2:7" customFormat="1" ht="12.9" customHeight="1" x14ac:dyDescent="0.45">
      <c r="B19" s="34" t="str">
        <f>+[2]paises!H15</f>
        <v>BRASIL.</v>
      </c>
      <c r="C19" s="41">
        <f>+[2]paises!K15</f>
        <v>1121519.3876399989</v>
      </c>
      <c r="D19" s="41">
        <f>+[2]paises!L15</f>
        <v>313035.72297999967</v>
      </c>
      <c r="E19" s="41">
        <f>+[2]paises!M15</f>
        <v>378973.54458999954</v>
      </c>
      <c r="F19" s="49">
        <f t="shared" si="0"/>
        <v>21.063992627516424</v>
      </c>
      <c r="G19" s="49">
        <f t="shared" si="1"/>
        <v>4.5223214739376187</v>
      </c>
    </row>
    <row r="20" spans="2:7" customFormat="1" ht="12.9" customHeight="1" x14ac:dyDescent="0.45">
      <c r="B20" s="34" t="str">
        <f>+[2]paises!H16</f>
        <v>PERÚ.</v>
      </c>
      <c r="C20" s="41">
        <f>+[2]paises!K16</f>
        <v>997042.74741000193</v>
      </c>
      <c r="D20" s="41">
        <f>+[2]paises!L16</f>
        <v>325073.91148000001</v>
      </c>
      <c r="E20" s="41">
        <f>+[2]paises!M16</f>
        <v>322409.97930000059</v>
      </c>
      <c r="F20" s="49">
        <f t="shared" si="0"/>
        <v>-0.81948507275500582</v>
      </c>
      <c r="G20" s="49">
        <f t="shared" si="1"/>
        <v>3.8473439468646515</v>
      </c>
    </row>
    <row r="21" spans="2:7" customFormat="1" ht="12.9" customHeight="1" x14ac:dyDescent="0.45">
      <c r="B21" s="34" t="str">
        <f>+[2]paises!H17</f>
        <v>VENEZUELA.</v>
      </c>
      <c r="C21" s="41">
        <f>+[2]paises!K17</f>
        <v>1017084.6161399998</v>
      </c>
      <c r="D21" s="41">
        <f>+[2]paises!L17</f>
        <v>324936.84734999965</v>
      </c>
      <c r="E21" s="41">
        <f>+[2]paises!M17</f>
        <v>308322.67666000075</v>
      </c>
      <c r="F21" s="49">
        <f t="shared" si="0"/>
        <v>-5.1130460658723784</v>
      </c>
      <c r="G21" s="49">
        <f t="shared" si="1"/>
        <v>3.6792390431103472</v>
      </c>
    </row>
    <row r="22" spans="2:7" customFormat="1" ht="12.9" customHeight="1" x14ac:dyDescent="0.45">
      <c r="B22" s="34" t="str">
        <f>+[2]paises!H18</f>
        <v>PAÍSES BAJOS.</v>
      </c>
      <c r="C22" s="41">
        <f>+[2]paises!K18</f>
        <v>773703.17070999893</v>
      </c>
      <c r="D22" s="41">
        <f>+[2]paises!L18</f>
        <v>222125.67428000024</v>
      </c>
      <c r="E22" s="41">
        <f>+[2]paises!M18</f>
        <v>298293.99601999967</v>
      </c>
      <c r="F22" s="49">
        <f t="shared" si="0"/>
        <v>34.29064289253909</v>
      </c>
      <c r="G22" s="49">
        <f t="shared" si="1"/>
        <v>3.5595659987488855</v>
      </c>
    </row>
    <row r="23" spans="2:7" customFormat="1" ht="12.9" customHeight="1" x14ac:dyDescent="0.45">
      <c r="B23" s="34" t="str">
        <f>+[2]paises!H19</f>
        <v>BÉLGICA.</v>
      </c>
      <c r="C23" s="41">
        <f>+[2]paises!K19</f>
        <v>812875.41400999948</v>
      </c>
      <c r="D23" s="41">
        <f>+[2]paises!L19</f>
        <v>257446.43209000002</v>
      </c>
      <c r="E23" s="41">
        <f>+[2]paises!M19</f>
        <v>248608.95539000013</v>
      </c>
      <c r="F23" s="49">
        <f t="shared" si="0"/>
        <v>-3.4327439025880193</v>
      </c>
      <c r="G23" s="49">
        <f t="shared" si="1"/>
        <v>2.9666704539751803</v>
      </c>
    </row>
    <row r="24" spans="2:7" customFormat="1" ht="12.9" customHeight="1" x14ac:dyDescent="0.45">
      <c r="B24" s="34" t="str">
        <f>+[2]paises!H20</f>
        <v>ALEMANIA.</v>
      </c>
      <c r="C24" s="41">
        <f>+[2]paises!K20</f>
        <v>751608.52983999951</v>
      </c>
      <c r="D24" s="41">
        <f>+[2]paises!L20</f>
        <v>255010.75042000005</v>
      </c>
      <c r="E24" s="41">
        <f>+[2]paises!M20</f>
        <v>230876.06410000002</v>
      </c>
      <c r="F24" s="49">
        <f t="shared" si="0"/>
        <v>-9.4641838746995806</v>
      </c>
      <c r="G24" s="49">
        <f t="shared" si="1"/>
        <v>2.7550624506710757</v>
      </c>
    </row>
    <row r="25" spans="2:7" customFormat="1" ht="12.9" customHeight="1" x14ac:dyDescent="0.45">
      <c r="B25" s="34" t="str">
        <f>+[2]paises!H21</f>
        <v>CANADÁ.</v>
      </c>
      <c r="C25" s="41">
        <f>+[2]paises!K21</f>
        <v>687797.86193000071</v>
      </c>
      <c r="D25" s="41">
        <f>+[2]paises!L21</f>
        <v>235332.28751000008</v>
      </c>
      <c r="E25" s="41">
        <f>+[2]paises!M21</f>
        <v>206872.41100000011</v>
      </c>
      <c r="F25" s="49">
        <f t="shared" si="0"/>
        <v>-12.093485688312368</v>
      </c>
      <c r="G25" s="49">
        <f t="shared" si="1"/>
        <v>2.4686249475347597</v>
      </c>
    </row>
    <row r="26" spans="2:7" customFormat="1" ht="12.9" customHeight="1" x14ac:dyDescent="0.45">
      <c r="B26" s="34" t="str">
        <f>+[2]paises!H22</f>
        <v>REINO UNIDO.</v>
      </c>
      <c r="C26" s="41">
        <f>+[2]paises!K22</f>
        <v>483826.11226000043</v>
      </c>
      <c r="D26" s="41">
        <f>+[2]paises!L22</f>
        <v>152696.76798000006</v>
      </c>
      <c r="E26" s="41">
        <f>+[2]paises!M22</f>
        <v>194676.27513999972</v>
      </c>
      <c r="F26" s="49">
        <f t="shared" si="0"/>
        <v>27.492073156059238</v>
      </c>
      <c r="G26" s="49">
        <f t="shared" si="1"/>
        <v>2.3230874875033187</v>
      </c>
    </row>
    <row r="27" spans="2:7" customFormat="1" ht="12.9" customHeight="1" x14ac:dyDescent="0.45">
      <c r="B27" s="34" t="str">
        <f>+[2]paises!H23</f>
        <v>CHINA.</v>
      </c>
      <c r="C27" s="41">
        <f>+[2]paises!K23</f>
        <v>527149.66040999989</v>
      </c>
      <c r="D27" s="41">
        <f>+[2]paises!L23</f>
        <v>160819.93431000004</v>
      </c>
      <c r="E27" s="41">
        <f>+[2]paises!M23</f>
        <v>182666.47415000005</v>
      </c>
      <c r="F27" s="49">
        <f t="shared" si="0"/>
        <v>13.584472555428448</v>
      </c>
      <c r="G27" s="49">
        <f t="shared" si="1"/>
        <v>2.1797735763078774</v>
      </c>
    </row>
    <row r="28" spans="2:7" customFormat="1" ht="12.9" customHeight="1" x14ac:dyDescent="0.45">
      <c r="B28" s="34" t="str">
        <f>+[2]paises!H24</f>
        <v>ESPAÑA.</v>
      </c>
      <c r="C28" s="41">
        <f>+[2]paises!K24</f>
        <v>522273.45097000076</v>
      </c>
      <c r="D28" s="41">
        <f>+[2]paises!L24</f>
        <v>146058.06611000016</v>
      </c>
      <c r="E28" s="41">
        <f>+[2]paises!M24</f>
        <v>172068.47713999986</v>
      </c>
      <c r="F28" s="49">
        <f t="shared" si="0"/>
        <v>17.808267439615815</v>
      </c>
      <c r="G28" s="49">
        <f t="shared" si="1"/>
        <v>2.0533068343855572</v>
      </c>
    </row>
    <row r="29" spans="2:7" customFormat="1" ht="12.9" customHeight="1" x14ac:dyDescent="0.45">
      <c r="B29" s="34" t="str">
        <f>+[2]paises!H25</f>
        <v>CHILE.</v>
      </c>
      <c r="C29" s="41">
        <f>+[2]paises!K25</f>
        <v>565660.25127000071</v>
      </c>
      <c r="D29" s="41">
        <f>+[2]paises!L25</f>
        <v>169864.43572000013</v>
      </c>
      <c r="E29" s="41">
        <f>+[2]paises!M25</f>
        <v>160045.59241999994</v>
      </c>
      <c r="F29" s="49">
        <f t="shared" si="0"/>
        <v>-5.7803996807108549</v>
      </c>
      <c r="G29" s="49">
        <f t="shared" si="1"/>
        <v>1.9098367939985559</v>
      </c>
    </row>
    <row r="30" spans="2:7" customFormat="1" ht="12.9" customHeight="1" x14ac:dyDescent="0.45">
      <c r="B30" s="34" t="str">
        <f>+[2]paises!H26</f>
        <v>JAPÓN.</v>
      </c>
      <c r="C30" s="41">
        <f>+[2]paises!K26</f>
        <v>428466.24745000014</v>
      </c>
      <c r="D30" s="41">
        <f>+[2]paises!L26</f>
        <v>128292.11478</v>
      </c>
      <c r="E30" s="41">
        <f>+[2]paises!M26</f>
        <v>134684.43774999998</v>
      </c>
      <c r="F30" s="49">
        <f>+((E30-D30)/D30)*100</f>
        <v>4.9826312248120379</v>
      </c>
      <c r="G30" s="49">
        <f>+(E30/$E$33)*100</f>
        <v>1.6072001165701215</v>
      </c>
    </row>
    <row r="31" spans="2:7" customFormat="1" ht="12.75" customHeight="1" x14ac:dyDescent="0.45">
      <c r="B31" s="35" t="s">
        <v>292</v>
      </c>
      <c r="C31" s="42">
        <f>+[2]paises!K27</f>
        <v>20046385.008260012</v>
      </c>
      <c r="D31" s="42">
        <f>+[2]paises!L27</f>
        <v>6468942.7367600035</v>
      </c>
      <c r="E31" s="42">
        <f>+[2]paises!M27</f>
        <v>6338519.2487600017</v>
      </c>
      <c r="F31" s="50">
        <f>+((E31-D31)/D31)*100</f>
        <v>-2.0161484388919617</v>
      </c>
      <c r="G31" s="50">
        <f>+(E31/$E$33)*100</f>
        <v>75.638054742438385</v>
      </c>
    </row>
    <row r="32" spans="2:7" customFormat="1" ht="12.75" customHeight="1" x14ac:dyDescent="0.45">
      <c r="B32" s="37" t="s">
        <v>293</v>
      </c>
      <c r="C32" s="136">
        <f>+(C31/C33)</f>
        <v>0.75965070608387031</v>
      </c>
      <c r="D32" s="136">
        <f>+(D31/D33)</f>
        <v>0.76433048805109949</v>
      </c>
      <c r="E32" s="136">
        <f>+(E31/E33)</f>
        <v>0.75638054742438388</v>
      </c>
      <c r="F32" s="47"/>
      <c r="G32" s="47"/>
    </row>
    <row r="33" spans="1:10" customFormat="1" ht="12.75" customHeight="1" x14ac:dyDescent="0.45">
      <c r="B33" s="39" t="s">
        <v>296</v>
      </c>
      <c r="C33" s="44">
        <f>+'pg. 1'!D35*1000</f>
        <v>26388950.668660026</v>
      </c>
      <c r="D33" s="44">
        <f>+'pg. 1'!E35*1000</f>
        <v>8463541.4102800004</v>
      </c>
      <c r="E33" s="44">
        <f>+'pg. 1'!F35*1000</f>
        <v>8380066.4498100011</v>
      </c>
      <c r="F33" s="48">
        <f>+((E33-D33)/D33)*100</f>
        <v>-0.98628879358478549</v>
      </c>
      <c r="G33" s="48">
        <f>+(E33/E$33)*100</f>
        <v>100</v>
      </c>
    </row>
    <row r="34" spans="1:10" customFormat="1" ht="13.5" customHeight="1" x14ac:dyDescent="0.4">
      <c r="B34" s="19" t="s">
        <v>171</v>
      </c>
      <c r="F34" s="77">
        <v>23.521881031912262</v>
      </c>
      <c r="I34" s="5"/>
      <c r="J34" s="1"/>
    </row>
    <row r="35" spans="1:10" ht="12.75" customHeight="1" x14ac:dyDescent="0.45">
      <c r="B35" s="19"/>
      <c r="C35" s="20"/>
      <c r="D35" s="20"/>
      <c r="E35" s="20"/>
      <c r="F35" s="20"/>
      <c r="G35" s="20"/>
      <c r="H35" s="5"/>
      <c r="I35" s="5"/>
    </row>
    <row r="36" spans="1:10" ht="19.2" x14ac:dyDescent="0.5">
      <c r="B36" s="53" t="s">
        <v>351</v>
      </c>
      <c r="C36" s="53"/>
      <c r="D36" s="53"/>
      <c r="E36" s="53"/>
      <c r="F36" s="53"/>
      <c r="G36" s="53"/>
      <c r="H36" s="5"/>
    </row>
    <row r="37" spans="1:10" ht="16.5" customHeight="1" x14ac:dyDescent="0.5">
      <c r="A37" s="9"/>
      <c r="B37" s="70" t="s">
        <v>319</v>
      </c>
      <c r="C37" s="1"/>
    </row>
    <row r="38" spans="1:10" ht="13.5" customHeight="1" x14ac:dyDescent="0.25">
      <c r="B38" s="61"/>
      <c r="C38" s="60" t="s">
        <v>317</v>
      </c>
      <c r="D38" s="60"/>
      <c r="E38" s="60"/>
      <c r="F38" s="154" t="s">
        <v>290</v>
      </c>
      <c r="G38" s="154" t="s">
        <v>291</v>
      </c>
    </row>
    <row r="39" spans="1:10" ht="13.5" customHeight="1" x14ac:dyDescent="0.45">
      <c r="B39" s="63" t="s">
        <v>298</v>
      </c>
      <c r="C39" s="33" t="s">
        <v>297</v>
      </c>
      <c r="D39" s="151" t="str">
        <f>+D14</f>
        <v>Enero - abril</v>
      </c>
      <c r="E39" s="152"/>
      <c r="F39" s="155"/>
      <c r="G39" s="155"/>
      <c r="I39"/>
      <c r="J39"/>
    </row>
    <row r="40" spans="1:10" customFormat="1" ht="13.5" customHeight="1" x14ac:dyDescent="0.45">
      <c r="B40" s="64"/>
      <c r="C40" s="85">
        <v>2025</v>
      </c>
      <c r="D40" s="85">
        <v>2025</v>
      </c>
      <c r="E40" s="85">
        <v>2026</v>
      </c>
      <c r="F40" s="85" t="s">
        <v>388</v>
      </c>
      <c r="G40" s="85" t="s">
        <v>389</v>
      </c>
    </row>
    <row r="41" spans="1:10" customFormat="1" ht="12.9" customHeight="1" x14ac:dyDescent="0.45">
      <c r="B41" s="34" t="str">
        <f>+[2]paises!AB12</f>
        <v>ESTADOS UNIDOS.</v>
      </c>
      <c r="C41" s="41">
        <f>+[2]paises!AE12</f>
        <v>4953917.3321000058</v>
      </c>
      <c r="D41" s="41">
        <f>+[2]paises!AF12</f>
        <v>1703181.3483699996</v>
      </c>
      <c r="E41" s="41">
        <f>+[2]paises!AG12</f>
        <v>1616112.7715400008</v>
      </c>
      <c r="F41" s="49">
        <f>+((E41-D41)/D41)*100</f>
        <v>-5.1121142744620967</v>
      </c>
      <c r="G41" s="49">
        <f>+(E41/$E$58)*100</f>
        <v>43.841714272614254</v>
      </c>
    </row>
    <row r="42" spans="1:10" customFormat="1" ht="12.9" customHeight="1" x14ac:dyDescent="0.45">
      <c r="B42" s="34" t="str">
        <f>+[2]paises!AB13</f>
        <v>BÉLGICA.</v>
      </c>
      <c r="C42" s="41">
        <f>+[2]paises!AE13</f>
        <v>765426.17224999983</v>
      </c>
      <c r="D42" s="41">
        <f>+[2]paises!AF13</f>
        <v>245749.81817999997</v>
      </c>
      <c r="E42" s="41">
        <f>+[2]paises!AG13</f>
        <v>233853.50990000009</v>
      </c>
      <c r="F42" s="49">
        <f t="shared" ref="F42:F55" si="2">+((E42-D42)/D42)*100</f>
        <v>-4.8408207859939916</v>
      </c>
      <c r="G42" s="49">
        <f t="shared" ref="G42:G55" si="3">+(E42/$E$58)*100</f>
        <v>6.3439500901376356</v>
      </c>
    </row>
    <row r="43" spans="1:10" customFormat="1" ht="12.9" customHeight="1" x14ac:dyDescent="0.45">
      <c r="B43" s="34" t="str">
        <f>+[2]paises!AB14</f>
        <v>PAÍSES BAJOS.</v>
      </c>
      <c r="C43" s="41">
        <f>+[2]paises!AE14</f>
        <v>534289.62766000011</v>
      </c>
      <c r="D43" s="41">
        <f>+[2]paises!AF14</f>
        <v>162281.11027000003</v>
      </c>
      <c r="E43" s="41">
        <f>+[2]paises!AG14</f>
        <v>219478.04665</v>
      </c>
      <c r="F43" s="49">
        <f t="shared" si="2"/>
        <v>35.245590990126246</v>
      </c>
      <c r="G43" s="49">
        <f t="shared" si="3"/>
        <v>5.9539742397875344</v>
      </c>
    </row>
    <row r="44" spans="1:10" customFormat="1" ht="12.9" customHeight="1" x14ac:dyDescent="0.45">
      <c r="B44" s="34" t="str">
        <f>+[2]paises!AB15</f>
        <v>ALEMANIA.</v>
      </c>
      <c r="C44" s="41">
        <f>+[2]paises!AE15</f>
        <v>635165.2694999997</v>
      </c>
      <c r="D44" s="41">
        <f>+[2]paises!AF15</f>
        <v>221186.54574999996</v>
      </c>
      <c r="E44" s="41">
        <f>+[2]paises!AG15</f>
        <v>197339.54659000004</v>
      </c>
      <c r="F44" s="49">
        <f t="shared" si="2"/>
        <v>-10.781396797503866</v>
      </c>
      <c r="G44" s="49">
        <f t="shared" si="3"/>
        <v>5.353403653905775</v>
      </c>
    </row>
    <row r="45" spans="1:10" customFormat="1" ht="12.9" customHeight="1" x14ac:dyDescent="0.45">
      <c r="B45" s="34" t="str">
        <f>+[2]paises!AB16</f>
        <v>REINO UNIDO.</v>
      </c>
      <c r="C45" s="41">
        <f>+[2]paises!AE16</f>
        <v>431295.0343800002</v>
      </c>
      <c r="D45" s="41">
        <f>+[2]paises!AF16</f>
        <v>138234.46491000001</v>
      </c>
      <c r="E45" s="41">
        <f>+[2]paises!AG16</f>
        <v>174916.58978999997</v>
      </c>
      <c r="F45" s="49">
        <f t="shared" si="2"/>
        <v>26.53616441014367</v>
      </c>
      <c r="G45" s="49">
        <f t="shared" si="3"/>
        <v>4.7451163595506829</v>
      </c>
    </row>
    <row r="46" spans="1:10" customFormat="1" ht="12.9" customHeight="1" x14ac:dyDescent="0.45">
      <c r="B46" s="34" t="str">
        <f>+[2]paises!AB17</f>
        <v>CANADÁ.</v>
      </c>
      <c r="C46" s="41">
        <f>+[2]paises!AE17</f>
        <v>568457.18371000013</v>
      </c>
      <c r="D46" s="41">
        <f>+[2]paises!AF17</f>
        <v>198504.36510999984</v>
      </c>
      <c r="E46" s="41">
        <f>+[2]paises!AG17</f>
        <v>158948.41876</v>
      </c>
      <c r="F46" s="49">
        <f t="shared" si="2"/>
        <v>-19.926990687625523</v>
      </c>
      <c r="G46" s="49">
        <f t="shared" si="3"/>
        <v>4.31193372274348</v>
      </c>
    </row>
    <row r="47" spans="1:10" customFormat="1" ht="12.9" customHeight="1" x14ac:dyDescent="0.45">
      <c r="B47" s="34" t="str">
        <f>+[2]paises!AB18</f>
        <v>ITALIA.</v>
      </c>
      <c r="C47" s="41">
        <f>+[2]paises!AE18</f>
        <v>263039.75731000007</v>
      </c>
      <c r="D47" s="41">
        <f>+[2]paises!AF18</f>
        <v>83752.906420000014</v>
      </c>
      <c r="E47" s="41">
        <f>+[2]paises!AG18</f>
        <v>111497.05794</v>
      </c>
      <c r="F47" s="49">
        <f t="shared" si="2"/>
        <v>33.126195502840176</v>
      </c>
      <c r="G47" s="49">
        <f t="shared" si="3"/>
        <v>3.0246788729876739</v>
      </c>
    </row>
    <row r="48" spans="1:10" customFormat="1" ht="12.9" customHeight="1" x14ac:dyDescent="0.45">
      <c r="B48" s="34" t="str">
        <f>+[2]paises!AB19</f>
        <v>JAPÓN.</v>
      </c>
      <c r="C48" s="41">
        <f>+[2]paises!AE19</f>
        <v>346875.67228999996</v>
      </c>
      <c r="D48" s="41">
        <f>+[2]paises!AF19</f>
        <v>108286.91872000002</v>
      </c>
      <c r="E48" s="41">
        <f>+[2]paises!AG19</f>
        <v>100965.84700000002</v>
      </c>
      <c r="F48" s="49">
        <f t="shared" si="2"/>
        <v>-6.7608089753945775</v>
      </c>
      <c r="G48" s="49">
        <f t="shared" si="3"/>
        <v>2.7389894402285067</v>
      </c>
    </row>
    <row r="49" spans="2:10" customFormat="1" ht="12.9" customHeight="1" x14ac:dyDescent="0.45">
      <c r="B49" s="34" t="str">
        <f>+[2]paises!AB20</f>
        <v>ESPAÑA.</v>
      </c>
      <c r="C49" s="41">
        <f>+[2]paises!AE20</f>
        <v>291781.29223000008</v>
      </c>
      <c r="D49" s="41">
        <f>+[2]paises!AF20</f>
        <v>81825.236929999999</v>
      </c>
      <c r="E49" s="41">
        <f>+[2]paises!AG20</f>
        <v>95421.133810000028</v>
      </c>
      <c r="F49" s="49">
        <f t="shared" si="2"/>
        <v>16.615774533755488</v>
      </c>
      <c r="G49" s="49">
        <f t="shared" si="3"/>
        <v>2.5885731229513818</v>
      </c>
    </row>
    <row r="50" spans="2:10" customFormat="1" ht="12.9" customHeight="1" x14ac:dyDescent="0.45">
      <c r="B50" s="34" t="str">
        <f>+[2]paises!AB21</f>
        <v>CHINA.</v>
      </c>
      <c r="C50" s="41">
        <f>+[2]paises!AE21</f>
        <v>268647.64821999997</v>
      </c>
      <c r="D50" s="41">
        <f>+[2]paises!AF21</f>
        <v>87368.401430000013</v>
      </c>
      <c r="E50" s="41">
        <f>+[2]paises!AG21</f>
        <v>77475.906969999996</v>
      </c>
      <c r="F50" s="49">
        <f t="shared" si="2"/>
        <v>-11.322737165937426</v>
      </c>
      <c r="G50" s="49">
        <f t="shared" si="3"/>
        <v>2.1017571522274863</v>
      </c>
    </row>
    <row r="51" spans="2:10" customFormat="1" ht="12.9" customHeight="1" x14ac:dyDescent="0.45">
      <c r="B51" s="34" t="str">
        <f>+[2]paises!AB22</f>
        <v>FRANCIA.</v>
      </c>
      <c r="C51" s="41">
        <f>+[2]paises!AE22</f>
        <v>200630.35532999999</v>
      </c>
      <c r="D51" s="41">
        <f>+[2]paises!AF22</f>
        <v>56416.211210000009</v>
      </c>
      <c r="E51" s="41">
        <f>+[2]paises!AG22</f>
        <v>76116.530649999942</v>
      </c>
      <c r="F51" s="49">
        <f t="shared" si="2"/>
        <v>34.91960735659606</v>
      </c>
      <c r="G51" s="49">
        <f t="shared" si="3"/>
        <v>2.0648801537531725</v>
      </c>
    </row>
    <row r="52" spans="2:10" customFormat="1" ht="12.9" customHeight="1" x14ac:dyDescent="0.45">
      <c r="B52" s="34" t="str">
        <f>+[2]paises!AB23</f>
        <v>REP DE COREA (SUR).</v>
      </c>
      <c r="C52" s="41">
        <f>+[2]paises!AE23</f>
        <v>226719.73273999995</v>
      </c>
      <c r="D52" s="41">
        <f>+[2]paises!AF23</f>
        <v>71082.352499999994</v>
      </c>
      <c r="E52" s="41">
        <f>+[2]paises!AG23</f>
        <v>75010.187250000003</v>
      </c>
      <c r="F52" s="49">
        <f t="shared" si="2"/>
        <v>5.5257523307209189</v>
      </c>
      <c r="G52" s="49">
        <f t="shared" si="3"/>
        <v>2.034867402115816</v>
      </c>
    </row>
    <row r="53" spans="2:10" customFormat="1" ht="12.9" customHeight="1" x14ac:dyDescent="0.45">
      <c r="B53" s="34" t="str">
        <f>+[2]paises!AB24</f>
        <v>IRAK.</v>
      </c>
      <c r="C53" s="41">
        <f>+[2]paises!AE24</f>
        <v>63763.376479999999</v>
      </c>
      <c r="D53" s="41">
        <f>+[2]paises!AF24</f>
        <v>29246.870020000002</v>
      </c>
      <c r="E53" s="41">
        <f>+[2]paises!AG24</f>
        <v>33677.523590000012</v>
      </c>
      <c r="F53" s="49">
        <f t="shared" si="2"/>
        <v>15.149154651318852</v>
      </c>
      <c r="G53" s="49">
        <f t="shared" si="3"/>
        <v>0.91359983823100543</v>
      </c>
    </row>
    <row r="54" spans="2:10" customFormat="1" ht="12.9" customHeight="1" x14ac:dyDescent="0.45">
      <c r="B54" s="34" t="str">
        <f>+[2]paises!AB25</f>
        <v>AUSTRALIA.</v>
      </c>
      <c r="C54" s="41">
        <f>+[2]paises!AE25</f>
        <v>122176.12488999996</v>
      </c>
      <c r="D54" s="41">
        <f>+[2]paises!AF25</f>
        <v>38644.37107999999</v>
      </c>
      <c r="E54" s="41">
        <f>+[2]paises!AG25</f>
        <v>30487.217720000008</v>
      </c>
      <c r="F54" s="49">
        <f t="shared" si="2"/>
        <v>-21.108257508223847</v>
      </c>
      <c r="G54" s="49">
        <f t="shared" si="3"/>
        <v>0.82705360157110763</v>
      </c>
    </row>
    <row r="55" spans="2:10" customFormat="1" ht="12.9" customHeight="1" x14ac:dyDescent="0.45">
      <c r="B55" s="34" t="str">
        <f>+[2]paises!AB26</f>
        <v>POLONIA.</v>
      </c>
      <c r="C55" s="41">
        <f>+[2]paises!AE26</f>
        <v>60988.885159999998</v>
      </c>
      <c r="D55" s="41">
        <f>+[2]paises!AF26</f>
        <v>21245.655430000003</v>
      </c>
      <c r="E55" s="41">
        <f>+[2]paises!AG26</f>
        <v>29203.036479999999</v>
      </c>
      <c r="F55" s="49">
        <f t="shared" si="2"/>
        <v>37.454156574354244</v>
      </c>
      <c r="G55" s="49">
        <f t="shared" si="3"/>
        <v>0.79221648624735286</v>
      </c>
    </row>
    <row r="56" spans="2:10" customFormat="1" ht="12.75" customHeight="1" x14ac:dyDescent="0.45">
      <c r="B56" s="35" t="s">
        <v>292</v>
      </c>
      <c r="C56" s="42">
        <f>+[2]paises!AE27</f>
        <v>9733173.4642500058</v>
      </c>
      <c r="D56" s="42">
        <f>+[2]paises!AF27</f>
        <v>3247006.5763299987</v>
      </c>
      <c r="E56" s="42">
        <f>+[2]paises!AG27</f>
        <v>3230503.3246400007</v>
      </c>
      <c r="F56" s="50">
        <f>+((E56-D56)/D56)*100</f>
        <v>-0.50826049476780344</v>
      </c>
      <c r="G56" s="50">
        <f>+(E56/$E$58)*100</f>
        <v>87.636708409052858</v>
      </c>
    </row>
    <row r="57" spans="2:10" customFormat="1" ht="12.75" customHeight="1" x14ac:dyDescent="0.45">
      <c r="B57" s="37" t="s">
        <v>293</v>
      </c>
      <c r="C57" s="136">
        <f>+(C56/C58)</f>
        <v>0.8615141581179715</v>
      </c>
      <c r="D57" s="136">
        <f>+(D56/D58)</f>
        <v>0.85742276439744369</v>
      </c>
      <c r="E57" s="136">
        <f>+(E56/E58)</f>
        <v>0.87636708409052855</v>
      </c>
      <c r="F57" s="47"/>
      <c r="G57" s="47"/>
    </row>
    <row r="58" spans="2:10" customFormat="1" ht="12.75" customHeight="1" x14ac:dyDescent="0.45">
      <c r="B58" s="39" t="s">
        <v>301</v>
      </c>
      <c r="C58" s="44">
        <f>+'pg. 2'!D57</f>
        <v>11297752.187280007</v>
      </c>
      <c r="D58" s="44">
        <f>+'pg. 2'!E57</f>
        <v>3786937.6824999996</v>
      </c>
      <c r="E58" s="44">
        <f>+'pg. 2'!F57</f>
        <v>3686244.4782400001</v>
      </c>
      <c r="F58" s="48">
        <f>+((E58-D58)/D58)*100</f>
        <v>-2.6589612162174672</v>
      </c>
      <c r="G58" s="48">
        <f>+(E58/E$58)*100</f>
        <v>100</v>
      </c>
    </row>
    <row r="59" spans="2:10" customFormat="1" ht="13.5" customHeight="1" x14ac:dyDescent="0.4">
      <c r="B59" s="19" t="s">
        <v>171</v>
      </c>
      <c r="F59" s="77">
        <v>39.420102108514676</v>
      </c>
      <c r="I59" s="5"/>
      <c r="J59" s="1"/>
    </row>
    <row r="60" spans="2:10" ht="10.5" customHeight="1" x14ac:dyDescent="0.45">
      <c r="B60" s="19"/>
      <c r="C60" s="20"/>
      <c r="D60" s="20"/>
      <c r="E60" s="20"/>
      <c r="F60" s="20"/>
      <c r="G60" s="20"/>
      <c r="H60" s="5"/>
    </row>
    <row r="61" spans="2:10" ht="13.2" x14ac:dyDescent="0.25">
      <c r="C61" s="1"/>
    </row>
    <row r="62" spans="2:10" ht="13.2" x14ac:dyDescent="0.25">
      <c r="C62" s="1"/>
    </row>
    <row r="63" spans="2:10" ht="13.2" x14ac:dyDescent="0.25">
      <c r="C63" s="1"/>
    </row>
    <row r="64" spans="2:10" ht="13.2" x14ac:dyDescent="0.25">
      <c r="C64" s="1"/>
    </row>
    <row r="65" spans="3:3" ht="13.2" x14ac:dyDescent="0.25">
      <c r="C65" s="1"/>
    </row>
    <row r="66" spans="3:3" ht="13.2" x14ac:dyDescent="0.25">
      <c r="C66" s="1"/>
    </row>
    <row r="67" spans="3:3" ht="13.2" x14ac:dyDescent="0.25">
      <c r="C67" s="1"/>
    </row>
    <row r="68" spans="3:3" ht="13.2" x14ac:dyDescent="0.25">
      <c r="C68" s="1"/>
    </row>
    <row r="69" spans="3:3" ht="13.2" x14ac:dyDescent="0.25">
      <c r="C69" s="1"/>
    </row>
    <row r="70" spans="3:3" ht="13.2" x14ac:dyDescent="0.25">
      <c r="C70" s="1"/>
    </row>
    <row r="71" spans="3:3" ht="13.2" x14ac:dyDescent="0.25">
      <c r="C71" s="1"/>
    </row>
    <row r="72" spans="3:3" ht="13.2" x14ac:dyDescent="0.25">
      <c r="C72" s="1"/>
    </row>
    <row r="73" spans="3:3" ht="13.2" x14ac:dyDescent="0.25">
      <c r="C73" s="1"/>
    </row>
    <row r="74" spans="3:3" ht="13.2" x14ac:dyDescent="0.25">
      <c r="C74" s="1"/>
    </row>
    <row r="75" spans="3:3" ht="13.2" x14ac:dyDescent="0.25">
      <c r="C75" s="1"/>
    </row>
    <row r="76" spans="3:3" ht="13.2" x14ac:dyDescent="0.25">
      <c r="C76" s="1"/>
    </row>
    <row r="77" spans="3:3" ht="13.2" x14ac:dyDescent="0.25">
      <c r="C77" s="1"/>
    </row>
    <row r="78" spans="3:3" ht="13.2" x14ac:dyDescent="0.25">
      <c r="C78" s="1"/>
    </row>
    <row r="79" spans="3:3" ht="13.2" x14ac:dyDescent="0.25">
      <c r="C79" s="1"/>
    </row>
    <row r="80" spans="3:3" ht="13.2" x14ac:dyDescent="0.25">
      <c r="C80" s="1"/>
    </row>
    <row r="81" spans="3:3" ht="13.2" x14ac:dyDescent="0.25">
      <c r="C81" s="1"/>
    </row>
    <row r="82" spans="3:3" ht="13.2" x14ac:dyDescent="0.25">
      <c r="C82" s="1"/>
    </row>
    <row r="83" spans="3:3" ht="13.2" x14ac:dyDescent="0.25">
      <c r="C83" s="1"/>
    </row>
    <row r="84" spans="3:3" ht="13.2" x14ac:dyDescent="0.25">
      <c r="C84" s="1"/>
    </row>
    <row r="85" spans="3:3" ht="13.2" x14ac:dyDescent="0.25">
      <c r="C85" s="1"/>
    </row>
    <row r="86" spans="3:3" ht="13.2" x14ac:dyDescent="0.25">
      <c r="C86" s="1"/>
    </row>
    <row r="87" spans="3:3" ht="13.2" x14ac:dyDescent="0.25">
      <c r="C87" s="1"/>
    </row>
    <row r="88" spans="3:3" ht="13.2" x14ac:dyDescent="0.25">
      <c r="C88" s="1"/>
    </row>
    <row r="89" spans="3:3" ht="13.2" x14ac:dyDescent="0.25">
      <c r="C89" s="1"/>
    </row>
    <row r="90" spans="3:3" ht="13.2" x14ac:dyDescent="0.25">
      <c r="C90" s="1"/>
    </row>
    <row r="91" spans="3:3" ht="13.2" x14ac:dyDescent="0.25">
      <c r="C91" s="1"/>
    </row>
    <row r="92" spans="3:3" ht="13.2" x14ac:dyDescent="0.25">
      <c r="C92" s="1"/>
    </row>
    <row r="93" spans="3:3" ht="13.2" x14ac:dyDescent="0.25">
      <c r="C93" s="1"/>
    </row>
    <row r="94" spans="3:3" ht="13.2" x14ac:dyDescent="0.25">
      <c r="C94" s="1"/>
    </row>
    <row r="95" spans="3:3" ht="13.2" x14ac:dyDescent="0.25">
      <c r="C95" s="1"/>
    </row>
    <row r="96" spans="3:3" ht="13.2" x14ac:dyDescent="0.25">
      <c r="C96" s="1"/>
    </row>
    <row r="97" spans="3:3" ht="13.2" x14ac:dyDescent="0.25">
      <c r="C97" s="1"/>
    </row>
    <row r="98" spans="3:3" ht="13.2" x14ac:dyDescent="0.25">
      <c r="C98" s="1"/>
    </row>
    <row r="99" spans="3:3" ht="13.2" x14ac:dyDescent="0.25">
      <c r="C99" s="1"/>
    </row>
    <row r="100" spans="3:3" ht="13.2" x14ac:dyDescent="0.25">
      <c r="C100" s="1"/>
    </row>
    <row r="101" spans="3:3" ht="13.2" x14ac:dyDescent="0.25">
      <c r="C101" s="1"/>
    </row>
    <row r="102" spans="3:3" ht="13.2" x14ac:dyDescent="0.25">
      <c r="C102" s="1"/>
    </row>
    <row r="103" spans="3:3" ht="13.2" x14ac:dyDescent="0.25">
      <c r="C103" s="1"/>
    </row>
    <row r="104" spans="3:3" ht="13.2" x14ac:dyDescent="0.25">
      <c r="C104" s="1"/>
    </row>
    <row r="105" spans="3:3" ht="13.2" x14ac:dyDescent="0.25">
      <c r="C105" s="1"/>
    </row>
    <row r="106" spans="3:3" ht="13.2" x14ac:dyDescent="0.25">
      <c r="C106" s="1"/>
    </row>
    <row r="107" spans="3:3" ht="13.2" x14ac:dyDescent="0.25">
      <c r="C107" s="1"/>
    </row>
    <row r="108" spans="3:3" ht="13.2" x14ac:dyDescent="0.25">
      <c r="C108" s="1"/>
    </row>
    <row r="109" spans="3:3" ht="13.2" x14ac:dyDescent="0.25">
      <c r="C109" s="1"/>
    </row>
    <row r="110" spans="3:3" ht="13.2" x14ac:dyDescent="0.25">
      <c r="C110" s="1"/>
    </row>
    <row r="111" spans="3:3" ht="13.2" x14ac:dyDescent="0.25">
      <c r="C111" s="1"/>
    </row>
    <row r="112" spans="3:3" ht="13.2" x14ac:dyDescent="0.25">
      <c r="C112" s="1"/>
    </row>
    <row r="113" spans="3:3" ht="13.2" x14ac:dyDescent="0.25">
      <c r="C113" s="1"/>
    </row>
    <row r="114" spans="3:3" ht="13.2" x14ac:dyDescent="0.25">
      <c r="C114" s="1"/>
    </row>
    <row r="115" spans="3:3" ht="13.2" x14ac:dyDescent="0.25">
      <c r="C115" s="1"/>
    </row>
    <row r="116" spans="3:3" ht="13.2" x14ac:dyDescent="0.25">
      <c r="C116" s="1"/>
    </row>
    <row r="117" spans="3:3" ht="13.2" x14ac:dyDescent="0.25">
      <c r="C117" s="1"/>
    </row>
    <row r="118" spans="3:3" ht="13.2" x14ac:dyDescent="0.25">
      <c r="C118" s="1"/>
    </row>
    <row r="119" spans="3:3" ht="13.2" x14ac:dyDescent="0.25">
      <c r="C119" s="1"/>
    </row>
    <row r="120" spans="3:3" ht="13.2" x14ac:dyDescent="0.25">
      <c r="C120" s="1"/>
    </row>
    <row r="121" spans="3:3" ht="13.2" x14ac:dyDescent="0.25">
      <c r="C121" s="1"/>
    </row>
    <row r="122" spans="3:3" ht="13.2" x14ac:dyDescent="0.25">
      <c r="C122" s="1"/>
    </row>
    <row r="123" spans="3:3" ht="13.2" x14ac:dyDescent="0.25">
      <c r="C123" s="1"/>
    </row>
    <row r="124" spans="3:3" ht="13.2" x14ac:dyDescent="0.25">
      <c r="C124" s="1"/>
    </row>
    <row r="125" spans="3:3" ht="13.2" x14ac:dyDescent="0.25">
      <c r="C125" s="1"/>
    </row>
    <row r="126" spans="3:3" ht="13.2" x14ac:dyDescent="0.25">
      <c r="C126" s="1"/>
    </row>
    <row r="127" spans="3:3" ht="13.2" x14ac:dyDescent="0.25">
      <c r="C127" s="1"/>
    </row>
    <row r="128" spans="3:3" ht="13.2" x14ac:dyDescent="0.25">
      <c r="C128" s="1"/>
    </row>
    <row r="129" spans="3:6" ht="13.2" x14ac:dyDescent="0.25">
      <c r="C129" s="1"/>
    </row>
    <row r="130" spans="3:6" ht="13.2" x14ac:dyDescent="0.25">
      <c r="C130" s="1"/>
    </row>
    <row r="131" spans="3:6" ht="13.2" x14ac:dyDescent="0.25">
      <c r="C131" s="1"/>
    </row>
    <row r="132" spans="3:6" ht="13.2" x14ac:dyDescent="0.25">
      <c r="C132" s="1"/>
    </row>
    <row r="133" spans="3:6" ht="13.2" x14ac:dyDescent="0.25">
      <c r="C133" s="1"/>
    </row>
    <row r="134" spans="3:6" ht="13.2" x14ac:dyDescent="0.25">
      <c r="C134" s="1"/>
    </row>
    <row r="135" spans="3:6" ht="13.2" x14ac:dyDescent="0.25">
      <c r="C135" s="1"/>
    </row>
    <row r="136" spans="3:6" ht="13.2" x14ac:dyDescent="0.25">
      <c r="C136" s="1"/>
    </row>
    <row r="137" spans="3:6" ht="13.2" x14ac:dyDescent="0.25">
      <c r="C137" s="1"/>
    </row>
    <row r="138" spans="3:6" ht="13.2" x14ac:dyDescent="0.25">
      <c r="C138" s="1"/>
    </row>
    <row r="139" spans="3:6" ht="13.2" x14ac:dyDescent="0.25">
      <c r="C139" s="1"/>
    </row>
    <row r="140" spans="3:6" ht="13.2" x14ac:dyDescent="0.25">
      <c r="C140" s="1"/>
    </row>
    <row r="141" spans="3:6" ht="13.2" x14ac:dyDescent="0.25">
      <c r="C141" s="1"/>
      <c r="F141" s="4"/>
    </row>
    <row r="142" spans="3:6" ht="13.2" x14ac:dyDescent="0.25">
      <c r="C142" s="1"/>
      <c r="F142" s="3"/>
    </row>
    <row r="143" spans="3:6" ht="13.2" x14ac:dyDescent="0.25">
      <c r="C143" s="1"/>
    </row>
    <row r="144" spans="3:6" ht="13.2" x14ac:dyDescent="0.25">
      <c r="C144" s="1"/>
    </row>
    <row r="145" spans="3:3" ht="13.2" x14ac:dyDescent="0.25">
      <c r="C145" s="1"/>
    </row>
    <row r="146" spans="3:3" ht="13.2" x14ac:dyDescent="0.25">
      <c r="C146" s="1"/>
    </row>
    <row r="147" spans="3:3" ht="13.2" x14ac:dyDescent="0.25">
      <c r="C147" s="1"/>
    </row>
    <row r="148" spans="3:3" ht="13.2" x14ac:dyDescent="0.25">
      <c r="C148" s="1"/>
    </row>
    <row r="149" spans="3:3" ht="13.2" x14ac:dyDescent="0.25">
      <c r="C149" s="1"/>
    </row>
    <row r="150" spans="3:3" ht="13.2" x14ac:dyDescent="0.25">
      <c r="C150" s="1"/>
    </row>
    <row r="151" spans="3:3" ht="13.2" x14ac:dyDescent="0.25">
      <c r="C151" s="1"/>
    </row>
    <row r="152" spans="3:3" ht="13.2" x14ac:dyDescent="0.25">
      <c r="C152" s="1"/>
    </row>
    <row r="153" spans="3:3" ht="13.2" x14ac:dyDescent="0.25">
      <c r="C153" s="1"/>
    </row>
    <row r="154" spans="3:3" ht="13.2" x14ac:dyDescent="0.25">
      <c r="C154" s="1"/>
    </row>
    <row r="155" spans="3:3" ht="13.2" x14ac:dyDescent="0.25">
      <c r="C155" s="1"/>
    </row>
    <row r="156" spans="3:3" ht="13.2" x14ac:dyDescent="0.25">
      <c r="C156" s="1"/>
    </row>
    <row r="157" spans="3:3" ht="13.2" x14ac:dyDescent="0.25">
      <c r="C157" s="1"/>
    </row>
    <row r="158" spans="3:3" ht="13.2" x14ac:dyDescent="0.25">
      <c r="C158" s="1"/>
    </row>
    <row r="159" spans="3:3" ht="13.2" x14ac:dyDescent="0.25">
      <c r="C159" s="1"/>
    </row>
    <row r="160" spans="3:3" ht="13.2" x14ac:dyDescent="0.25">
      <c r="C160" s="1"/>
    </row>
    <row r="161" spans="3:3" ht="13.2" x14ac:dyDescent="0.25">
      <c r="C161" s="1"/>
    </row>
    <row r="162" spans="3:3" ht="13.2" x14ac:dyDescent="0.25">
      <c r="C162" s="1"/>
    </row>
    <row r="163" spans="3:3" ht="13.2" x14ac:dyDescent="0.25">
      <c r="C163" s="1"/>
    </row>
    <row r="164" spans="3:3" ht="13.2" x14ac:dyDescent="0.25">
      <c r="C164" s="1"/>
    </row>
    <row r="165" spans="3:3" ht="13.2" x14ac:dyDescent="0.25">
      <c r="C165" s="1"/>
    </row>
    <row r="166" spans="3:3" ht="13.2" x14ac:dyDescent="0.25">
      <c r="C166" s="1"/>
    </row>
    <row r="167" spans="3:3" ht="13.2" x14ac:dyDescent="0.25">
      <c r="C167" s="1"/>
    </row>
    <row r="168" spans="3:3" ht="13.2" x14ac:dyDescent="0.25">
      <c r="C168" s="1"/>
    </row>
    <row r="169" spans="3:3" ht="13.2" x14ac:dyDescent="0.25">
      <c r="C169" s="1"/>
    </row>
    <row r="170" spans="3:3" ht="13.2" x14ac:dyDescent="0.25">
      <c r="C170" s="1"/>
    </row>
    <row r="171" spans="3:3" ht="13.2" x14ac:dyDescent="0.25">
      <c r="C171" s="1"/>
    </row>
    <row r="172" spans="3:3" ht="13.2" x14ac:dyDescent="0.25">
      <c r="C172" s="1"/>
    </row>
    <row r="173" spans="3:3" ht="13.2" x14ac:dyDescent="0.25">
      <c r="C173" s="1"/>
    </row>
    <row r="174" spans="3:3" ht="13.2" x14ac:dyDescent="0.25">
      <c r="C174" s="1"/>
    </row>
    <row r="175" spans="3:3" ht="13.2" x14ac:dyDescent="0.25">
      <c r="C175" s="1"/>
    </row>
    <row r="176" spans="3:3" ht="13.2" x14ac:dyDescent="0.25">
      <c r="C176" s="1"/>
    </row>
    <row r="177" spans="3:3" ht="13.2" x14ac:dyDescent="0.25">
      <c r="C177" s="1"/>
    </row>
    <row r="178" spans="3:3" ht="13.2" x14ac:dyDescent="0.25">
      <c r="C178" s="1"/>
    </row>
    <row r="179" spans="3:3" ht="13.2" x14ac:dyDescent="0.25">
      <c r="C179" s="1"/>
    </row>
    <row r="180" spans="3:3" ht="13.2" x14ac:dyDescent="0.25">
      <c r="C180" s="1"/>
    </row>
    <row r="181" spans="3:3" ht="13.2" x14ac:dyDescent="0.25">
      <c r="C181" s="1"/>
    </row>
    <row r="182" spans="3:3" ht="13.2" x14ac:dyDescent="0.25">
      <c r="C182" s="1"/>
    </row>
    <row r="183" spans="3:3" ht="13.2" x14ac:dyDescent="0.25">
      <c r="C183" s="1"/>
    </row>
    <row r="184" spans="3:3" ht="13.2" x14ac:dyDescent="0.25">
      <c r="C184" s="1"/>
    </row>
    <row r="185" spans="3:3" ht="13.2" x14ac:dyDescent="0.25">
      <c r="C185" s="1"/>
    </row>
    <row r="186" spans="3:3" ht="13.2" x14ac:dyDescent="0.25">
      <c r="C186" s="1"/>
    </row>
    <row r="187" spans="3:3" ht="13.2" x14ac:dyDescent="0.25">
      <c r="C187" s="1"/>
    </row>
    <row r="188" spans="3:3" ht="13.2" x14ac:dyDescent="0.25">
      <c r="C188" s="1"/>
    </row>
    <row r="189" spans="3:3" ht="13.2" x14ac:dyDescent="0.25">
      <c r="C189" s="1"/>
    </row>
    <row r="190" spans="3:3" ht="13.2" x14ac:dyDescent="0.25">
      <c r="C190" s="1"/>
    </row>
    <row r="191" spans="3:3" ht="13.2" x14ac:dyDescent="0.25">
      <c r="C191" s="1"/>
    </row>
    <row r="192" spans="3:3" ht="13.2" x14ac:dyDescent="0.25">
      <c r="C192" s="1"/>
    </row>
    <row r="193" spans="3:3" ht="13.2" x14ac:dyDescent="0.25">
      <c r="C193" s="1"/>
    </row>
    <row r="194" spans="3:3" ht="13.2" x14ac:dyDescent="0.25">
      <c r="C194" s="1"/>
    </row>
    <row r="195" spans="3:3" ht="13.2" x14ac:dyDescent="0.25">
      <c r="C195" s="1"/>
    </row>
    <row r="196" spans="3:3" ht="13.2" x14ac:dyDescent="0.25">
      <c r="C196" s="1"/>
    </row>
    <row r="197" spans="3:3" ht="13.2" x14ac:dyDescent="0.25">
      <c r="C197" s="1"/>
    </row>
    <row r="198" spans="3:3" ht="13.2" x14ac:dyDescent="0.25">
      <c r="C198" s="1"/>
    </row>
    <row r="199" spans="3:3" ht="13.2" x14ac:dyDescent="0.25">
      <c r="C199" s="1"/>
    </row>
    <row r="200" spans="3:3" ht="13.2" x14ac:dyDescent="0.25">
      <c r="C200" s="1"/>
    </row>
    <row r="201" spans="3:3" ht="13.2" x14ac:dyDescent="0.25">
      <c r="C201" s="1"/>
    </row>
    <row r="202" spans="3:3" ht="13.2" x14ac:dyDescent="0.25">
      <c r="C202" s="1"/>
    </row>
    <row r="203" spans="3:3" ht="13.2" x14ac:dyDescent="0.25">
      <c r="C203" s="1"/>
    </row>
    <row r="204" spans="3:3" ht="13.2" x14ac:dyDescent="0.25">
      <c r="C204" s="1"/>
    </row>
    <row r="205" spans="3:3" ht="13.2" x14ac:dyDescent="0.25">
      <c r="C205" s="1"/>
    </row>
    <row r="206" spans="3:3" ht="13.2" x14ac:dyDescent="0.25">
      <c r="C206" s="1"/>
    </row>
    <row r="207" spans="3:3" ht="13.2" x14ac:dyDescent="0.25">
      <c r="C207" s="1"/>
    </row>
    <row r="208" spans="3:3" ht="13.2" x14ac:dyDescent="0.25">
      <c r="C208" s="1"/>
    </row>
    <row r="209" spans="3:3" ht="13.2" x14ac:dyDescent="0.25">
      <c r="C209" s="1"/>
    </row>
    <row r="210" spans="3:3" ht="13.2" x14ac:dyDescent="0.25">
      <c r="C210" s="1"/>
    </row>
    <row r="211" spans="3:3" ht="13.2" x14ac:dyDescent="0.25">
      <c r="C211" s="1"/>
    </row>
    <row r="212" spans="3:3" ht="13.2" x14ac:dyDescent="0.25">
      <c r="C212" s="1"/>
    </row>
    <row r="213" spans="3:3" ht="13.2" x14ac:dyDescent="0.25">
      <c r="C213" s="1"/>
    </row>
    <row r="214" spans="3:3" ht="13.2" x14ac:dyDescent="0.25">
      <c r="C214" s="1"/>
    </row>
    <row r="215" spans="3:3" ht="13.2" x14ac:dyDescent="0.25">
      <c r="C215" s="1"/>
    </row>
    <row r="216" spans="3:3" ht="13.2" x14ac:dyDescent="0.25">
      <c r="C216" s="1"/>
    </row>
    <row r="217" spans="3:3" ht="13.2" x14ac:dyDescent="0.25">
      <c r="C217" s="1"/>
    </row>
    <row r="218" spans="3:3" ht="13.2" x14ac:dyDescent="0.25">
      <c r="C218" s="1"/>
    </row>
    <row r="219" spans="3:3" ht="13.2" x14ac:dyDescent="0.25">
      <c r="C219" s="1"/>
    </row>
    <row r="220" spans="3:3" ht="13.2" x14ac:dyDescent="0.25">
      <c r="C220" s="1"/>
    </row>
    <row r="221" spans="3:3" ht="13.2" x14ac:dyDescent="0.25">
      <c r="C221" s="1"/>
    </row>
    <row r="222" spans="3:3" ht="13.2" x14ac:dyDescent="0.25">
      <c r="C222" s="1"/>
    </row>
    <row r="223" spans="3:3" ht="13.2" x14ac:dyDescent="0.25">
      <c r="C223" s="1"/>
    </row>
    <row r="224" spans="3:3" ht="13.2" x14ac:dyDescent="0.25">
      <c r="C224" s="1"/>
    </row>
    <row r="225" spans="3:3" ht="13.2" x14ac:dyDescent="0.25">
      <c r="C225" s="1"/>
    </row>
    <row r="226" spans="3:3" ht="13.2" x14ac:dyDescent="0.25">
      <c r="C226" s="1"/>
    </row>
    <row r="227" spans="3:3" ht="13.2" x14ac:dyDescent="0.25">
      <c r="C227" s="1"/>
    </row>
    <row r="228" spans="3:3" ht="13.2" x14ac:dyDescent="0.25">
      <c r="C228" s="1"/>
    </row>
    <row r="229" spans="3:3" ht="13.2" x14ac:dyDescent="0.25">
      <c r="C229" s="1"/>
    </row>
    <row r="230" spans="3:3" ht="13.2" x14ac:dyDescent="0.25">
      <c r="C230" s="1"/>
    </row>
    <row r="231" spans="3:3" ht="13.2" x14ac:dyDescent="0.25">
      <c r="C231" s="1"/>
    </row>
    <row r="232" spans="3:3" ht="13.2" x14ac:dyDescent="0.25">
      <c r="C232" s="1"/>
    </row>
    <row r="233" spans="3:3" ht="13.2" x14ac:dyDescent="0.25">
      <c r="C233" s="1"/>
    </row>
    <row r="234" spans="3:3" ht="13.2" x14ac:dyDescent="0.25">
      <c r="C234" s="1"/>
    </row>
    <row r="235" spans="3:3" ht="13.2" x14ac:dyDescent="0.25">
      <c r="C235" s="1"/>
    </row>
    <row r="236" spans="3:3" ht="13.2" x14ac:dyDescent="0.25">
      <c r="C236" s="1"/>
    </row>
    <row r="237" spans="3:3" ht="13.2" x14ac:dyDescent="0.25">
      <c r="C237" s="1"/>
    </row>
    <row r="238" spans="3:3" ht="13.2" x14ac:dyDescent="0.25">
      <c r="C238" s="1"/>
    </row>
    <row r="239" spans="3:3" ht="13.2" x14ac:dyDescent="0.25">
      <c r="C239" s="1"/>
    </row>
    <row r="240" spans="3:3" ht="13.2" x14ac:dyDescent="0.25">
      <c r="C240" s="1"/>
    </row>
    <row r="249" ht="13.2" x14ac:dyDescent="0.25"/>
    <row r="250" ht="13.2" x14ac:dyDescent="0.25"/>
    <row r="251" ht="13.2" x14ac:dyDescent="0.25"/>
    <row r="252" ht="13.2" x14ac:dyDescent="0.25"/>
    <row r="263" ht="12.75" customHeight="1" x14ac:dyDescent="0.25"/>
    <row r="264" ht="12.75" customHeight="1" x14ac:dyDescent="0.25"/>
    <row r="265" ht="13.2" x14ac:dyDescent="0.25"/>
    <row r="266" ht="13.2" x14ac:dyDescent="0.25"/>
    <row r="267" ht="13.2" x14ac:dyDescent="0.25"/>
    <row r="275" ht="12.75" customHeight="1" x14ac:dyDescent="0.25"/>
    <row r="276" ht="12.75" customHeight="1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91" ht="13.2" x14ac:dyDescent="0.25"/>
    <row r="292" ht="13.2" x14ac:dyDescent="0.25"/>
    <row r="293" ht="12.75" customHeight="1" x14ac:dyDescent="0.25"/>
    <row r="294" ht="12.75" customHeight="1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</sheetData>
  <mergeCells count="5">
    <mergeCell ref="B10:G10"/>
    <mergeCell ref="D14:E14"/>
    <mergeCell ref="F38:F39"/>
    <mergeCell ref="G38:G39"/>
    <mergeCell ref="D39:E39"/>
  </mergeCells>
  <pageMargins left="0.7" right="0.7" top="0.75" bottom="0.75" header="0.3" footer="0.3"/>
  <pageSetup scale="90" orientation="portrait" r:id="rId1"/>
  <headerFooter>
    <oddFooter>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EB37-7F22-4CB3-8F37-85C7A1F1608C}">
  <dimension ref="A1:J312"/>
  <sheetViews>
    <sheetView showGridLines="0" zoomScaleNormal="100" workbookViewId="0">
      <selection activeCell="B2" sqref="B2"/>
    </sheetView>
  </sheetViews>
  <sheetFormatPr baseColWidth="10" defaultColWidth="11.44140625" defaultRowHeight="0" customHeight="1" zeroHeight="1" x14ac:dyDescent="0.25"/>
  <cols>
    <col min="1" max="1" width="1" style="1" customWidth="1"/>
    <col min="2" max="2" width="36.109375" style="1" customWidth="1"/>
    <col min="3" max="3" width="11" style="2" customWidth="1"/>
    <col min="4" max="4" width="11" style="1" customWidth="1"/>
    <col min="5" max="6" width="10.88671875" style="1" customWidth="1"/>
    <col min="7" max="7" width="12.88671875" style="1" customWidth="1"/>
    <col min="8" max="8" width="11.44140625" style="1" hidden="1" customWidth="1"/>
    <col min="9" max="9" width="1" style="1" customWidth="1"/>
    <col min="10" max="10" width="1.6640625" style="1" customWidth="1"/>
    <col min="11" max="16384" width="11.44140625" style="1"/>
  </cols>
  <sheetData>
    <row r="1" spans="1:10" ht="7.5" customHeight="1" x14ac:dyDescent="0.25"/>
    <row r="2" spans="1:10" ht="13.2" x14ac:dyDescent="0.25"/>
    <row r="3" spans="1:10" ht="9.75" customHeight="1" x14ac:dyDescent="0.25"/>
    <row r="4" spans="1:10" ht="13.2" x14ac:dyDescent="0.25"/>
    <row r="5" spans="1:10" ht="13.2" x14ac:dyDescent="0.25"/>
    <row r="6" spans="1:10" ht="18" customHeight="1" x14ac:dyDescent="0.5">
      <c r="A6" s="12"/>
      <c r="C6" s="54" t="s">
        <v>363</v>
      </c>
      <c r="D6" s="2"/>
      <c r="F6"/>
      <c r="G6" s="51"/>
      <c r="H6" s="51"/>
      <c r="I6" s="51"/>
    </row>
    <row r="7" spans="1:10" ht="16.8" x14ac:dyDescent="0.45">
      <c r="A7" s="9"/>
      <c r="B7" s="9"/>
      <c r="C7" s="7" t="s">
        <v>283</v>
      </c>
      <c r="E7" s="9"/>
      <c r="F7" s="9"/>
      <c r="G7" s="9"/>
      <c r="H7" s="9"/>
      <c r="I7" s="9"/>
    </row>
    <row r="8" spans="1:10" ht="7.5" customHeight="1" x14ac:dyDescent="0.45">
      <c r="A8" s="9"/>
      <c r="B8" s="9"/>
      <c r="C8" s="7"/>
      <c r="D8" s="9"/>
      <c r="E8" s="9"/>
      <c r="F8" s="9"/>
      <c r="G8" s="9"/>
    </row>
    <row r="9" spans="1:10" ht="7.5" customHeight="1" x14ac:dyDescent="0.45">
      <c r="A9" s="9"/>
      <c r="B9" s="9"/>
      <c r="C9" s="7"/>
      <c r="D9" s="9"/>
      <c r="E9" s="9"/>
      <c r="F9" s="9"/>
      <c r="G9" s="9"/>
    </row>
    <row r="10" spans="1:10" ht="15.75" customHeight="1" x14ac:dyDescent="0.45">
      <c r="A10" s="9"/>
      <c r="B10" s="153" t="s">
        <v>340</v>
      </c>
      <c r="C10" s="153"/>
      <c r="D10" s="153"/>
      <c r="E10" s="153"/>
      <c r="F10" s="153"/>
      <c r="G10" s="153"/>
    </row>
    <row r="11" spans="1:10" ht="21" customHeight="1" x14ac:dyDescent="0.5">
      <c r="A11" s="9"/>
      <c r="B11" s="56" t="s">
        <v>352</v>
      </c>
      <c r="C11" s="53"/>
      <c r="D11" s="53"/>
      <c r="E11" s="53"/>
      <c r="F11" s="53"/>
      <c r="G11" s="53"/>
    </row>
    <row r="12" spans="1:10" ht="19.2" x14ac:dyDescent="0.5">
      <c r="A12" s="9"/>
      <c r="B12" s="70" t="s">
        <v>319</v>
      </c>
      <c r="C12" s="53"/>
      <c r="D12" s="53"/>
      <c r="E12" s="53"/>
      <c r="F12" s="53"/>
      <c r="G12" s="53"/>
    </row>
    <row r="13" spans="1:10" ht="13.5" customHeight="1" x14ac:dyDescent="0.25">
      <c r="B13" s="61"/>
      <c r="C13" s="60" t="s">
        <v>317</v>
      </c>
      <c r="D13" s="60"/>
      <c r="E13" s="60"/>
      <c r="F13" s="45" t="s">
        <v>290</v>
      </c>
      <c r="G13" s="45" t="s">
        <v>291</v>
      </c>
    </row>
    <row r="14" spans="1:10" ht="13.5" customHeight="1" x14ac:dyDescent="0.45">
      <c r="B14" s="63" t="s">
        <v>298</v>
      </c>
      <c r="C14" s="33" t="s">
        <v>297</v>
      </c>
      <c r="D14" s="151" t="str">
        <f>+[2]producto!$H$4</f>
        <v>Enero - abril</v>
      </c>
      <c r="E14" s="152"/>
      <c r="F14" s="46"/>
      <c r="G14" s="46"/>
      <c r="I14"/>
      <c r="J14"/>
    </row>
    <row r="15" spans="1:10" customFormat="1" ht="13.5" customHeight="1" x14ac:dyDescent="0.45">
      <c r="B15" s="64"/>
      <c r="C15" s="85">
        <v>2025</v>
      </c>
      <c r="D15" s="85">
        <v>2025</v>
      </c>
      <c r="E15" s="85">
        <v>2026</v>
      </c>
      <c r="F15" s="85" t="s">
        <v>388</v>
      </c>
      <c r="G15" s="85" t="s">
        <v>389</v>
      </c>
    </row>
    <row r="16" spans="1:10" customFormat="1" ht="12.9" customHeight="1" x14ac:dyDescent="0.45">
      <c r="B16" s="34" t="str">
        <f>+[2]paises!AU12</f>
        <v>ESTADOS UNIDOS.</v>
      </c>
      <c r="C16" s="41">
        <f>+[2]paises!AX12</f>
        <v>961594.67144999944</v>
      </c>
      <c r="D16" s="41">
        <f>+[2]paises!AY12</f>
        <v>322929.0876700001</v>
      </c>
      <c r="E16" s="41">
        <f>+[2]paises!AZ12</f>
        <v>292738.40004999982</v>
      </c>
      <c r="F16" s="49">
        <f>+((E16-D16)/D16)*100</f>
        <v>-9.3490146204642972</v>
      </c>
      <c r="G16" s="49">
        <f>+(E16/$E$33)*100</f>
        <v>22.342362749942218</v>
      </c>
    </row>
    <row r="17" spans="2:7" customFormat="1" ht="12.9" customHeight="1" x14ac:dyDescent="0.45">
      <c r="B17" s="34" t="str">
        <f>+[2]paises!AU13</f>
        <v>ZF BARRANQUILLA.</v>
      </c>
      <c r="C17" s="41">
        <f>+[2]paises!AX13</f>
        <v>235568.9345</v>
      </c>
      <c r="D17" s="41">
        <f>+[2]paises!AY13</f>
        <v>80138.131819999995</v>
      </c>
      <c r="E17" s="41">
        <f>+[2]paises!AZ13</f>
        <v>94875.889989999981</v>
      </c>
      <c r="F17" s="49">
        <f t="shared" ref="F17:F30" si="0">+((E17-D17)/D17)*100</f>
        <v>18.390443893929032</v>
      </c>
      <c r="G17" s="49">
        <f t="shared" ref="G17:G30" si="1">+(E17/$E$33)*100</f>
        <v>7.2411120304617951</v>
      </c>
    </row>
    <row r="18" spans="2:7" customFormat="1" ht="12.9" customHeight="1" x14ac:dyDescent="0.45">
      <c r="B18" s="34" t="str">
        <f>+[2]paises!AU14</f>
        <v>VENEZUELA.</v>
      </c>
      <c r="C18" s="41">
        <f>+[2]paises!AX14</f>
        <v>265054.17475000006</v>
      </c>
      <c r="D18" s="41">
        <f>+[2]paises!AY14</f>
        <v>92057.950390000013</v>
      </c>
      <c r="E18" s="41">
        <f>+[2]paises!AZ14</f>
        <v>88137.698240000042</v>
      </c>
      <c r="F18" s="49">
        <f t="shared" si="0"/>
        <v>-4.2584612555373784</v>
      </c>
      <c r="G18" s="49">
        <f t="shared" si="1"/>
        <v>6.7268401606577211</v>
      </c>
    </row>
    <row r="19" spans="2:7" customFormat="1" ht="12.9" customHeight="1" x14ac:dyDescent="0.45">
      <c r="B19" s="34" t="str">
        <f>+[2]paises!AU15</f>
        <v>MÉXICO.</v>
      </c>
      <c r="C19" s="41">
        <f>+[2]paises!AX15</f>
        <v>313909.03000000003</v>
      </c>
      <c r="D19" s="41">
        <f>+[2]paises!AY15</f>
        <v>152800.00654000003</v>
      </c>
      <c r="E19" s="41">
        <f>+[2]paises!AZ15</f>
        <v>86421.822069999995</v>
      </c>
      <c r="F19" s="49">
        <f t="shared" si="0"/>
        <v>-43.441218343549963</v>
      </c>
      <c r="G19" s="49">
        <f t="shared" si="1"/>
        <v>6.5958811617099409</v>
      </c>
    </row>
    <row r="20" spans="2:7" customFormat="1" ht="12.9" customHeight="1" x14ac:dyDescent="0.45">
      <c r="B20" s="34" t="str">
        <f>+[2]paises!AU16</f>
        <v>PAÍSES BAJOS.</v>
      </c>
      <c r="C20" s="41">
        <f>+[2]paises!AX16</f>
        <v>210494.22311000002</v>
      </c>
      <c r="D20" s="41">
        <f>+[2]paises!AY16</f>
        <v>51459.17607999999</v>
      </c>
      <c r="E20" s="41">
        <f>+[2]paises!AZ16</f>
        <v>69415.233999999997</v>
      </c>
      <c r="F20" s="49">
        <f t="shared" si="0"/>
        <v>34.893792104414914</v>
      </c>
      <c r="G20" s="49">
        <f t="shared" si="1"/>
        <v>5.297905358966327</v>
      </c>
    </row>
    <row r="21" spans="2:7" customFormat="1" ht="12.9" customHeight="1" x14ac:dyDescent="0.45">
      <c r="B21" s="34" t="str">
        <f>+[2]paises!AU17</f>
        <v>INDIA.</v>
      </c>
      <c r="C21" s="41">
        <f>+[2]paises!AX17</f>
        <v>22357.967720000004</v>
      </c>
      <c r="D21" s="41">
        <f>+[2]paises!AY17</f>
        <v>809.15914999999995</v>
      </c>
      <c r="E21" s="41">
        <f>+[2]paises!AZ17</f>
        <v>66341.596510000003</v>
      </c>
      <c r="F21" s="49">
        <f t="shared" si="0"/>
        <v>8098.8316525865157</v>
      </c>
      <c r="G21" s="49">
        <f t="shared" si="1"/>
        <v>5.0633193813437378</v>
      </c>
    </row>
    <row r="22" spans="2:7" customFormat="1" ht="12.9" customHeight="1" x14ac:dyDescent="0.45">
      <c r="B22" s="34" t="str">
        <f>+[2]paises!AU18</f>
        <v>PERÚ.</v>
      </c>
      <c r="C22" s="41">
        <f>+[2]paises!AX18</f>
        <v>149720.80278</v>
      </c>
      <c r="D22" s="41">
        <f>+[2]paises!AY18</f>
        <v>49286.62298</v>
      </c>
      <c r="E22" s="41">
        <f>+[2]paises!AZ18</f>
        <v>62422.620129999988</v>
      </c>
      <c r="F22" s="49">
        <f t="shared" si="0"/>
        <v>26.652256445588574</v>
      </c>
      <c r="G22" s="49">
        <f t="shared" si="1"/>
        <v>4.7642154992583663</v>
      </c>
    </row>
    <row r="23" spans="2:7" customFormat="1" ht="12.9" customHeight="1" x14ac:dyDescent="0.45">
      <c r="B23" s="34" t="str">
        <f>+[2]paises!AU19</f>
        <v>ECUADOR.</v>
      </c>
      <c r="C23" s="41">
        <f>+[2]paises!AX19</f>
        <v>250637.22796000002</v>
      </c>
      <c r="D23" s="41">
        <f>+[2]paises!AY19</f>
        <v>74597.401090000014</v>
      </c>
      <c r="E23" s="41">
        <f>+[2]paises!AZ19</f>
        <v>56329.372610000006</v>
      </c>
      <c r="F23" s="49">
        <f t="shared" si="0"/>
        <v>-24.488826973958595</v>
      </c>
      <c r="G23" s="49">
        <f t="shared" si="1"/>
        <v>4.2991670246005382</v>
      </c>
    </row>
    <row r="24" spans="2:7" customFormat="1" ht="12.9" customHeight="1" x14ac:dyDescent="0.45">
      <c r="B24" s="34" t="str">
        <f>+[2]paises!AU20</f>
        <v>ESPAÑA.</v>
      </c>
      <c r="C24" s="41">
        <f>+[2]paises!AX20</f>
        <v>156324.67131999996</v>
      </c>
      <c r="D24" s="41">
        <f>+[2]paises!AY20</f>
        <v>42376.871770000005</v>
      </c>
      <c r="E24" s="41">
        <f>+[2]paises!AZ20</f>
        <v>53287.198159999985</v>
      </c>
      <c r="F24" s="49">
        <f t="shared" si="0"/>
        <v>25.745945687580846</v>
      </c>
      <c r="G24" s="49">
        <f t="shared" si="1"/>
        <v>4.0669823672446963</v>
      </c>
    </row>
    <row r="25" spans="2:7" customFormat="1" ht="12.9" customHeight="1" x14ac:dyDescent="0.45">
      <c r="B25" s="34" t="str">
        <f>+[2]paises!AU21</f>
        <v>CHILE.</v>
      </c>
      <c r="C25" s="41">
        <f>+[2]paises!AX21</f>
        <v>136610.1685</v>
      </c>
      <c r="D25" s="41">
        <f>+[2]paises!AY21</f>
        <v>41886.542890000012</v>
      </c>
      <c r="E25" s="41">
        <f>+[2]paises!AZ21</f>
        <v>47828.919979999991</v>
      </c>
      <c r="F25" s="49">
        <f t="shared" si="0"/>
        <v>14.186840641409587</v>
      </c>
      <c r="G25" s="49">
        <f t="shared" si="1"/>
        <v>3.6503959847720688</v>
      </c>
    </row>
    <row r="26" spans="2:7" customFormat="1" ht="12.9" customHeight="1" x14ac:dyDescent="0.45">
      <c r="B26" s="34" t="str">
        <f>+[2]paises!AU22</f>
        <v>BRASIL.</v>
      </c>
      <c r="C26" s="41">
        <f>+[2]paises!AX22</f>
        <v>84016.573110000012</v>
      </c>
      <c r="D26" s="41">
        <f>+[2]paises!AY22</f>
        <v>3526.9408099999996</v>
      </c>
      <c r="E26" s="41">
        <f>+[2]paises!AZ22</f>
        <v>39852.006989999994</v>
      </c>
      <c r="F26" s="49">
        <f t="shared" si="0"/>
        <v>1029.9312672616131</v>
      </c>
      <c r="G26" s="49">
        <f t="shared" si="1"/>
        <v>3.0415825061957511</v>
      </c>
    </row>
    <row r="27" spans="2:7" customFormat="1" ht="12.9" customHeight="1" x14ac:dyDescent="0.45">
      <c r="B27" s="34" t="str">
        <f>+[2]paises!AU23</f>
        <v>REPÚBLICA DOMINICANA.</v>
      </c>
      <c r="C27" s="41">
        <f>+[2]paises!AX23</f>
        <v>99367.062050000022</v>
      </c>
      <c r="D27" s="41">
        <f>+[2]paises!AY23</f>
        <v>39709.63665</v>
      </c>
      <c r="E27" s="41">
        <f>+[2]paises!AZ23</f>
        <v>32782.721199999993</v>
      </c>
      <c r="F27" s="49">
        <f t="shared" si="0"/>
        <v>-17.443915468312419</v>
      </c>
      <c r="G27" s="49">
        <f t="shared" si="1"/>
        <v>2.5020408967717231</v>
      </c>
    </row>
    <row r="28" spans="2:7" customFormat="1" ht="12.9" customHeight="1" x14ac:dyDescent="0.45">
      <c r="B28" s="34" t="str">
        <f>+[2]paises!AU24</f>
        <v>PANAMÁ.</v>
      </c>
      <c r="C28" s="41">
        <f>+[2]paises!AX24</f>
        <v>70507.939510000026</v>
      </c>
      <c r="D28" s="41">
        <f>+[2]paises!AY24</f>
        <v>22124.641629999995</v>
      </c>
      <c r="E28" s="41">
        <f>+[2]paises!AZ24</f>
        <v>27859.983980000005</v>
      </c>
      <c r="F28" s="49">
        <f t="shared" si="0"/>
        <v>25.922871185507251</v>
      </c>
      <c r="G28" s="49">
        <f t="shared" si="1"/>
        <v>2.1263280395821766</v>
      </c>
    </row>
    <row r="29" spans="2:7" customFormat="1" ht="12.9" customHeight="1" x14ac:dyDescent="0.45">
      <c r="B29" s="34" t="str">
        <f>+[2]paises!AU25</f>
        <v>CUBA.</v>
      </c>
      <c r="C29" s="41">
        <f>+[2]paises!AX25</f>
        <v>67721.085579999999</v>
      </c>
      <c r="D29" s="41">
        <f>+[2]paises!AY25</f>
        <v>25869.94094</v>
      </c>
      <c r="E29" s="41">
        <f>+[2]paises!AZ25</f>
        <v>21266.351730000002</v>
      </c>
      <c r="F29" s="49">
        <f t="shared" si="0"/>
        <v>-17.795128410525077</v>
      </c>
      <c r="G29" s="49">
        <f t="shared" si="1"/>
        <v>1.6230892313354419</v>
      </c>
    </row>
    <row r="30" spans="2:7" customFormat="1" ht="12.9" customHeight="1" x14ac:dyDescent="0.45">
      <c r="B30" s="34" t="str">
        <f>+[2]paises!AU26</f>
        <v>REP UNIDA DEL CAMERÚN.</v>
      </c>
      <c r="C30" s="41">
        <f>+[2]paises!AX26</f>
        <v>78005.139920000001</v>
      </c>
      <c r="D30" s="41">
        <f>+[2]paises!AY26</f>
        <v>9573.5893699999979</v>
      </c>
      <c r="E30" s="41">
        <f>+[2]paises!AZ26</f>
        <v>19084.77074</v>
      </c>
      <c r="F30" s="49">
        <f t="shared" si="0"/>
        <v>99.348123283879715</v>
      </c>
      <c r="G30" s="49">
        <f t="shared" si="1"/>
        <v>1.4565867368262384</v>
      </c>
    </row>
    <row r="31" spans="2:7" customFormat="1" ht="12.75" customHeight="1" x14ac:dyDescent="0.45">
      <c r="B31" s="35" t="s">
        <v>292</v>
      </c>
      <c r="C31" s="42">
        <f>+[2]paises!AX27</f>
        <v>3101889.6722599994</v>
      </c>
      <c r="D31" s="42">
        <f>+[2]paises!AY27</f>
        <v>1009145.69978</v>
      </c>
      <c r="E31" s="42">
        <f>+[2]paises!AZ27</f>
        <v>1058644.58638</v>
      </c>
      <c r="F31" s="50">
        <f>+((E31-D31)/D31)*100</f>
        <v>4.9050287397341163</v>
      </c>
      <c r="G31" s="50">
        <f>+(E31/$E$33)*100</f>
        <v>80.79780912966875</v>
      </c>
    </row>
    <row r="32" spans="2:7" customFormat="1" ht="12.75" customHeight="1" x14ac:dyDescent="0.45">
      <c r="B32" s="37" t="s">
        <v>293</v>
      </c>
      <c r="C32" s="136">
        <f>+(C31/C33)</f>
        <v>0.78216512188286758</v>
      </c>
      <c r="D32" s="136">
        <f>+(D31/D33)</f>
        <v>0.7900935478675708</v>
      </c>
      <c r="E32" s="136">
        <f>+(E31/E33)</f>
        <v>0.80797809129668752</v>
      </c>
      <c r="F32" s="47"/>
      <c r="G32" s="47"/>
    </row>
    <row r="33" spans="1:10" customFormat="1" ht="12.75" customHeight="1" x14ac:dyDescent="0.45">
      <c r="B33" s="39" t="s">
        <v>299</v>
      </c>
      <c r="C33" s="44">
        <f>+'pg. 1'!D37*1000</f>
        <v>3965773.4479299886</v>
      </c>
      <c r="D33" s="44">
        <f>+'pg. 1'!E37*1000</f>
        <v>1277248.3745799998</v>
      </c>
      <c r="E33" s="44">
        <f>+'pg. 1'!F37*1000</f>
        <v>1310239.2228000008</v>
      </c>
      <c r="F33" s="48">
        <f>+((E33-D33)/D33)*100</f>
        <v>2.5829626309643512</v>
      </c>
      <c r="G33" s="48">
        <f>+(E33/E$33)*100</f>
        <v>100</v>
      </c>
    </row>
    <row r="34" spans="1:10" customFormat="1" ht="13.5" customHeight="1" x14ac:dyDescent="0.4">
      <c r="B34" s="19" t="s">
        <v>171</v>
      </c>
      <c r="F34" s="77">
        <v>29.993311141928956</v>
      </c>
      <c r="I34" s="5"/>
      <c r="J34" s="1"/>
    </row>
    <row r="35" spans="1:10" ht="8.25" customHeight="1" x14ac:dyDescent="0.45">
      <c r="B35" s="19"/>
      <c r="C35" s="20"/>
      <c r="D35" s="20"/>
      <c r="E35" s="20"/>
      <c r="F35" s="20"/>
      <c r="G35" s="20"/>
      <c r="H35" s="5"/>
      <c r="I35" s="5"/>
    </row>
    <row r="36" spans="1:10" ht="19.2" x14ac:dyDescent="0.5">
      <c r="B36" s="56" t="s">
        <v>353</v>
      </c>
      <c r="C36" s="20"/>
      <c r="D36" s="20"/>
      <c r="E36" s="20"/>
      <c r="F36" s="20"/>
      <c r="G36" s="20"/>
      <c r="H36" s="5"/>
    </row>
    <row r="37" spans="1:10" ht="15.75" customHeight="1" x14ac:dyDescent="0.5">
      <c r="A37" s="9"/>
      <c r="B37" s="70" t="s">
        <v>319</v>
      </c>
      <c r="C37" s="53"/>
      <c r="D37" s="53"/>
      <c r="E37" s="53"/>
      <c r="F37" s="53"/>
      <c r="G37" s="53"/>
    </row>
    <row r="38" spans="1:10" ht="13.5" customHeight="1" x14ac:dyDescent="0.25">
      <c r="B38" s="61"/>
      <c r="C38" s="60" t="s">
        <v>317</v>
      </c>
      <c r="D38" s="60"/>
      <c r="E38" s="60"/>
      <c r="F38" s="154" t="s">
        <v>290</v>
      </c>
      <c r="G38" s="154" t="s">
        <v>291</v>
      </c>
    </row>
    <row r="39" spans="1:10" ht="13.5" customHeight="1" x14ac:dyDescent="0.45">
      <c r="B39" s="63" t="s">
        <v>298</v>
      </c>
      <c r="C39" s="33" t="s">
        <v>297</v>
      </c>
      <c r="D39" s="151" t="str">
        <f>+D14</f>
        <v>Enero - abril</v>
      </c>
      <c r="E39" s="152"/>
      <c r="F39" s="155"/>
      <c r="G39" s="155"/>
      <c r="I39"/>
      <c r="J39"/>
    </row>
    <row r="40" spans="1:10" customFormat="1" ht="13.5" customHeight="1" x14ac:dyDescent="0.45">
      <c r="B40" s="64"/>
      <c r="C40" s="85">
        <v>2025</v>
      </c>
      <c r="D40" s="85">
        <v>2025</v>
      </c>
      <c r="E40" s="85">
        <v>2026</v>
      </c>
      <c r="F40" s="85" t="s">
        <v>388</v>
      </c>
      <c r="G40" s="85" t="s">
        <v>389</v>
      </c>
    </row>
    <row r="41" spans="1:10" customFormat="1" ht="12.9" customHeight="1" x14ac:dyDescent="0.45">
      <c r="B41" s="34" t="str">
        <f>+[2]paises!BN12</f>
        <v>ESTADOS UNIDOS.</v>
      </c>
      <c r="C41" s="41">
        <f>+[2]paises!BQ12</f>
        <v>2444277.1461099987</v>
      </c>
      <c r="D41" s="41">
        <f>+[2]paises!BR12</f>
        <v>799877.79255999962</v>
      </c>
      <c r="E41" s="41">
        <f>+[2]paises!BS12</f>
        <v>755526.85875999951</v>
      </c>
      <c r="F41" s="49">
        <f>+((E41-D41)/D41)*100</f>
        <v>-5.544713731588355</v>
      </c>
      <c r="G41" s="49">
        <f>+(E41/$E$58)*100</f>
        <v>22.329197033370864</v>
      </c>
    </row>
    <row r="42" spans="1:10" customFormat="1" ht="12.9" customHeight="1" x14ac:dyDescent="0.45">
      <c r="B42" s="34" t="str">
        <f>+[2]paises!BN13</f>
        <v>MÉXICO.</v>
      </c>
      <c r="C42" s="41">
        <f>+[2]paises!BQ13</f>
        <v>975387.10681999766</v>
      </c>
      <c r="D42" s="41">
        <f>+[2]paises!BR13</f>
        <v>287235.17556999985</v>
      </c>
      <c r="E42" s="41">
        <f>+[2]paises!BS13</f>
        <v>353992.09182000108</v>
      </c>
      <c r="F42" s="49">
        <f t="shared" ref="F42:F56" si="2">+((E42-D42)/D42)*100</f>
        <v>23.241205091795042</v>
      </c>
      <c r="G42" s="49">
        <f t="shared" ref="G42:G58" si="3">+(E42/$E$58)*100</f>
        <v>10.462049197664344</v>
      </c>
    </row>
    <row r="43" spans="1:10" customFormat="1" ht="12.9" customHeight="1" x14ac:dyDescent="0.45">
      <c r="B43" s="34" t="str">
        <f>+[2]paises!BN14</f>
        <v>BRASIL.</v>
      </c>
      <c r="C43" s="41">
        <f>+[2]paises!BQ14</f>
        <v>1025604.0597600007</v>
      </c>
      <c r="D43" s="41">
        <f>+[2]paises!BR14</f>
        <v>306606.73283999984</v>
      </c>
      <c r="E43" s="41">
        <f>+[2]paises!BS14</f>
        <v>334225.11311999988</v>
      </c>
      <c r="F43" s="49">
        <f t="shared" si="2"/>
        <v>9.007754012503197</v>
      </c>
      <c r="G43" s="49">
        <f t="shared" si="3"/>
        <v>9.8778465885457436</v>
      </c>
    </row>
    <row r="44" spans="1:10" customFormat="1" ht="12.9" customHeight="1" x14ac:dyDescent="0.45">
      <c r="B44" s="34" t="str">
        <f>+[2]paises!BN15</f>
        <v>ECUADOR.</v>
      </c>
      <c r="C44" s="41">
        <f>+[2]paises!BQ15</f>
        <v>1332503.4177999974</v>
      </c>
      <c r="D44" s="41">
        <f>+[2]paises!BR15</f>
        <v>394879.38715000032</v>
      </c>
      <c r="E44" s="41">
        <f>+[2]paises!BS15</f>
        <v>316246.9592800003</v>
      </c>
      <c r="F44" s="49">
        <f t="shared" si="2"/>
        <v>-19.913024186327156</v>
      </c>
      <c r="G44" s="49">
        <f t="shared" si="3"/>
        <v>9.3465117528147434</v>
      </c>
    </row>
    <row r="45" spans="1:10" customFormat="1" ht="12.9" customHeight="1" x14ac:dyDescent="0.45">
      <c r="B45" s="34" t="str">
        <f>+[2]paises!BN16</f>
        <v>PERÚ.</v>
      </c>
      <c r="C45" s="41">
        <f>+[2]paises!BQ16</f>
        <v>833636.56667000137</v>
      </c>
      <c r="D45" s="41">
        <f>+[2]paises!BR16</f>
        <v>271318.75759000005</v>
      </c>
      <c r="E45" s="41">
        <f>+[2]paises!BS16</f>
        <v>255046.47555000053</v>
      </c>
      <c r="F45" s="49">
        <f t="shared" si="2"/>
        <v>-5.9974777212378294</v>
      </c>
      <c r="G45" s="49">
        <f t="shared" si="3"/>
        <v>7.5377637991184017</v>
      </c>
    </row>
    <row r="46" spans="1:10" customFormat="1" ht="12.9" customHeight="1" x14ac:dyDescent="0.45">
      <c r="B46" s="34" t="str">
        <f>+[2]paises!BN17</f>
        <v>VENEZUELA.</v>
      </c>
      <c r="C46" s="41">
        <f>+[2]paises!BQ17</f>
        <v>695370.38572999893</v>
      </c>
      <c r="D46" s="41">
        <f>+[2]paises!BR17</f>
        <v>215173.02664000008</v>
      </c>
      <c r="E46" s="41">
        <f>+[2]paises!BS17</f>
        <v>202995.3421699997</v>
      </c>
      <c r="F46" s="49">
        <f t="shared" si="2"/>
        <v>-5.6594846761971356</v>
      </c>
      <c r="G46" s="49">
        <f t="shared" si="3"/>
        <v>5.9994200598106397</v>
      </c>
    </row>
    <row r="47" spans="1:10" customFormat="1" ht="12.9" customHeight="1" x14ac:dyDescent="0.45">
      <c r="B47" s="34" t="str">
        <f>+[2]paises!BN18</f>
        <v>CHILE.</v>
      </c>
      <c r="C47" s="41">
        <f>+[2]paises!BQ18</f>
        <v>382784.82970000111</v>
      </c>
      <c r="D47" s="41">
        <f>+[2]paises!BR18</f>
        <v>115137.47592999983</v>
      </c>
      <c r="E47" s="41">
        <f>+[2]paises!BS18</f>
        <v>100808.36470999991</v>
      </c>
      <c r="F47" s="49">
        <f t="shared" si="2"/>
        <v>-12.445219164533009</v>
      </c>
      <c r="G47" s="49">
        <f t="shared" si="3"/>
        <v>2.9793379442735879</v>
      </c>
    </row>
    <row r="48" spans="1:10" customFormat="1" ht="12.9" customHeight="1" x14ac:dyDescent="0.45">
      <c r="B48" s="34" t="str">
        <f>+[2]paises!BN19</f>
        <v>CHINA.</v>
      </c>
      <c r="C48" s="41">
        <f>+[2]paises!BQ19</f>
        <v>238618.58455000003</v>
      </c>
      <c r="D48" s="41">
        <f>+[2]paises!BR19</f>
        <v>66641.634959999981</v>
      </c>
      <c r="E48" s="41">
        <f>+[2]paises!BS19</f>
        <v>96094.353870000006</v>
      </c>
      <c r="F48" s="49">
        <f t="shared" si="2"/>
        <v>44.195672761747673</v>
      </c>
      <c r="G48" s="49">
        <f t="shared" si="3"/>
        <v>2.8400178451356681</v>
      </c>
    </row>
    <row r="49" spans="2:10" customFormat="1" ht="12.9" customHeight="1" x14ac:dyDescent="0.45">
      <c r="B49" s="34" t="str">
        <f>+[2]paises!BN20</f>
        <v>GUATEMALA.</v>
      </c>
      <c r="C49" s="41">
        <f>+[2]paises!BQ20</f>
        <v>313747.3616400006</v>
      </c>
      <c r="D49" s="41">
        <f>+[2]paises!BR20</f>
        <v>94384.637139999977</v>
      </c>
      <c r="E49" s="41">
        <f>+[2]paises!BS20</f>
        <v>95073.673830000029</v>
      </c>
      <c r="F49" s="49">
        <f t="shared" si="2"/>
        <v>0.73003055463148003</v>
      </c>
      <c r="G49" s="49">
        <f t="shared" si="3"/>
        <v>2.8098521859576562</v>
      </c>
    </row>
    <row r="50" spans="2:10" customFormat="1" ht="12.9" customHeight="1" x14ac:dyDescent="0.45">
      <c r="B50" s="34" t="str">
        <f>+[2]paises!BN21</f>
        <v>COSTA RICA.</v>
      </c>
      <c r="C50" s="41">
        <f>+[2]paises!BQ21</f>
        <v>307572.35556999914</v>
      </c>
      <c r="D50" s="41">
        <f>+[2]paises!BR21</f>
        <v>91158.072239999892</v>
      </c>
      <c r="E50" s="41">
        <f>+[2]paises!BS21</f>
        <v>92453.810439999987</v>
      </c>
      <c r="F50" s="49">
        <f t="shared" si="2"/>
        <v>1.4214190451380873</v>
      </c>
      <c r="G50" s="49">
        <f t="shared" si="3"/>
        <v>2.7324235079992878</v>
      </c>
    </row>
    <row r="51" spans="2:10" customFormat="1" ht="12.9" customHeight="1" x14ac:dyDescent="0.45">
      <c r="B51" s="34" t="str">
        <f>+[2]paises!BN22</f>
        <v>PANAMÁ.</v>
      </c>
      <c r="C51" s="41">
        <f>+[2]paises!BQ22</f>
        <v>293222.12858999992</v>
      </c>
      <c r="D51" s="41">
        <f>+[2]paises!BR22</f>
        <v>81297.366230000247</v>
      </c>
      <c r="E51" s="41">
        <f>+[2]paises!BS22</f>
        <v>86585.866540000046</v>
      </c>
      <c r="F51" s="49">
        <f t="shared" si="2"/>
        <v>6.5051311687490356</v>
      </c>
      <c r="G51" s="49">
        <f t="shared" si="3"/>
        <v>2.5589995270981833</v>
      </c>
    </row>
    <row r="52" spans="2:10" customFormat="1" ht="12.9" customHeight="1" x14ac:dyDescent="0.45">
      <c r="B52" s="34" t="str">
        <f>+[2]paises!BN23</f>
        <v>REPÚBLICA DOMINICANA.</v>
      </c>
      <c r="C52" s="41">
        <f>+[2]paises!BQ23</f>
        <v>282814.72309000022</v>
      </c>
      <c r="D52" s="41">
        <f>+[2]paises!BR23</f>
        <v>90276.247520000063</v>
      </c>
      <c r="E52" s="41">
        <f>+[2]paises!BS23</f>
        <v>80008.430940000064</v>
      </c>
      <c r="F52" s="49">
        <f t="shared" si="2"/>
        <v>-11.373774234164127</v>
      </c>
      <c r="G52" s="49">
        <f t="shared" si="3"/>
        <v>2.3646068939524145</v>
      </c>
    </row>
    <row r="53" spans="2:10" customFormat="1" ht="12.9" customHeight="1" x14ac:dyDescent="0.45">
      <c r="B53" s="34" t="str">
        <f>+[2]paises!BN24</f>
        <v>EL SALVADOR.</v>
      </c>
      <c r="C53" s="41">
        <f>+[2]paises!BQ24</f>
        <v>209468.41513999947</v>
      </c>
      <c r="D53" s="41">
        <f>+[2]paises!BR24</f>
        <v>49909.921309999991</v>
      </c>
      <c r="E53" s="41">
        <f>+[2]paises!BS24</f>
        <v>54725.596380000017</v>
      </c>
      <c r="F53" s="49">
        <f t="shared" si="2"/>
        <v>9.6487330446565025</v>
      </c>
      <c r="G53" s="49">
        <f t="shared" si="3"/>
        <v>1.6173860798851112</v>
      </c>
    </row>
    <row r="54" spans="2:10" customFormat="1" ht="12.9" customHeight="1" x14ac:dyDescent="0.45">
      <c r="B54" s="34" t="str">
        <f>+[2]paises!BN25</f>
        <v>ARGENTINA.</v>
      </c>
      <c r="C54" s="41">
        <f>+[2]paises!BQ25</f>
        <v>193845.85871</v>
      </c>
      <c r="D54" s="41">
        <f>+[2]paises!BR25</f>
        <v>64103.840930000042</v>
      </c>
      <c r="E54" s="41">
        <f>+[2]paises!BS25</f>
        <v>44288.132969999984</v>
      </c>
      <c r="F54" s="49">
        <f t="shared" si="2"/>
        <v>-30.911888698897727</v>
      </c>
      <c r="G54" s="49">
        <f t="shared" si="3"/>
        <v>1.3089123647441336</v>
      </c>
    </row>
    <row r="55" spans="2:10" customFormat="1" ht="12.9" customHeight="1" x14ac:dyDescent="0.45">
      <c r="B55" s="34" t="str">
        <f>+[2]paises!BN26</f>
        <v>HONDURAS.</v>
      </c>
      <c r="C55" s="41">
        <f>+[2]paises!BQ26</f>
        <v>110662.06865000009</v>
      </c>
      <c r="D55" s="41">
        <f>+[2]paises!BR26</f>
        <v>31921.226769999997</v>
      </c>
      <c r="E55" s="41">
        <f>+[2]paises!BS26</f>
        <v>31776.034029999995</v>
      </c>
      <c r="F55" s="49">
        <f t="shared" si="2"/>
        <v>-0.45484699271162199</v>
      </c>
      <c r="G55" s="49">
        <f t="shared" si="3"/>
        <v>0.93912389290763487</v>
      </c>
    </row>
    <row r="56" spans="2:10" customFormat="1" ht="12.75" customHeight="1" x14ac:dyDescent="0.45">
      <c r="B56" s="35" t="str">
        <f>+[2]paises!BN27</f>
        <v>Subtotal</v>
      </c>
      <c r="C56" s="42">
        <f>+[2]paises!BQ27</f>
        <v>9639515.0085299965</v>
      </c>
      <c r="D56" s="42">
        <f>+[2]paises!BR27</f>
        <v>2959921.2953799996</v>
      </c>
      <c r="E56" s="42">
        <f>+[2]paises!BS27</f>
        <v>2899847.1044100015</v>
      </c>
      <c r="F56" s="50">
        <f t="shared" si="2"/>
        <v>-2.0295874442257964</v>
      </c>
      <c r="G56" s="50">
        <f t="shared" si="3"/>
        <v>85.70344867327843</v>
      </c>
    </row>
    <row r="57" spans="2:10" customFormat="1" ht="12.75" customHeight="1" x14ac:dyDescent="0.45">
      <c r="B57" s="37" t="s">
        <v>293</v>
      </c>
      <c r="C57" s="136">
        <f>+(C56/C58)</f>
        <v>0.86644015662750384</v>
      </c>
      <c r="D57" s="136">
        <f>+(D56/D58)</f>
        <v>0.87073017905988082</v>
      </c>
      <c r="E57" s="136">
        <f>+(E56/E58)</f>
        <v>0.85703448673278426</v>
      </c>
      <c r="F57" s="47"/>
      <c r="G57" s="47"/>
    </row>
    <row r="58" spans="2:10" customFormat="1" ht="12.75" customHeight="1" x14ac:dyDescent="0.45">
      <c r="B58" s="39" t="s">
        <v>300</v>
      </c>
      <c r="C58" s="44">
        <f>+'pg. 1'!D38*1000</f>
        <v>11125425.03345003</v>
      </c>
      <c r="D58" s="44">
        <f>+'pg. 1'!E38*1000</f>
        <v>3399355.3531999988</v>
      </c>
      <c r="E58" s="44">
        <f>+'pg. 1'!F38*1000</f>
        <v>3383582.7487700013</v>
      </c>
      <c r="F58" s="48">
        <f>+((E58-D58)/D58)*100</f>
        <v>-0.46398810336641888</v>
      </c>
      <c r="G58" s="48">
        <f t="shared" si="3"/>
        <v>100</v>
      </c>
    </row>
    <row r="59" spans="2:10" customFormat="1" ht="13.5" customHeight="1" x14ac:dyDescent="0.4">
      <c r="B59" s="19" t="s">
        <v>171</v>
      </c>
      <c r="F59" s="77">
        <v>7.7228246878006779</v>
      </c>
      <c r="I59" s="5"/>
      <c r="J59" s="1"/>
    </row>
    <row r="60" spans="2:10" ht="13.2" x14ac:dyDescent="0.25">
      <c r="C60" s="1"/>
    </row>
    <row r="61" spans="2:10" ht="13.2" x14ac:dyDescent="0.25">
      <c r="C61" s="1"/>
    </row>
    <row r="62" spans="2:10" ht="13.2" x14ac:dyDescent="0.25">
      <c r="C62" s="1"/>
    </row>
    <row r="63" spans="2:10" ht="13.2" x14ac:dyDescent="0.25">
      <c r="C63" s="1"/>
    </row>
    <row r="64" spans="2:10" ht="13.2" x14ac:dyDescent="0.25">
      <c r="C64" s="1"/>
    </row>
    <row r="65" spans="3:3" ht="13.2" x14ac:dyDescent="0.25">
      <c r="C65" s="1"/>
    </row>
    <row r="66" spans="3:3" ht="13.2" x14ac:dyDescent="0.25">
      <c r="C66" s="1"/>
    </row>
    <row r="67" spans="3:3" ht="13.2" x14ac:dyDescent="0.25">
      <c r="C67" s="1"/>
    </row>
    <row r="68" spans="3:3" ht="13.2" x14ac:dyDescent="0.25">
      <c r="C68" s="1"/>
    </row>
    <row r="69" spans="3:3" ht="13.2" x14ac:dyDescent="0.25">
      <c r="C69" s="1"/>
    </row>
    <row r="70" spans="3:3" ht="13.2" x14ac:dyDescent="0.25">
      <c r="C70" s="1"/>
    </row>
    <row r="71" spans="3:3" ht="13.2" x14ac:dyDescent="0.25">
      <c r="C71" s="1"/>
    </row>
    <row r="72" spans="3:3" ht="13.2" x14ac:dyDescent="0.25">
      <c r="C72" s="1"/>
    </row>
    <row r="73" spans="3:3" ht="13.2" x14ac:dyDescent="0.25">
      <c r="C73" s="1"/>
    </row>
    <row r="74" spans="3:3" ht="13.2" x14ac:dyDescent="0.25">
      <c r="C74" s="1"/>
    </row>
    <row r="75" spans="3:3" ht="13.2" x14ac:dyDescent="0.25">
      <c r="C75" s="1"/>
    </row>
    <row r="76" spans="3:3" ht="13.2" x14ac:dyDescent="0.25">
      <c r="C76" s="1"/>
    </row>
    <row r="77" spans="3:3" ht="13.2" x14ac:dyDescent="0.25">
      <c r="C77" s="1"/>
    </row>
    <row r="78" spans="3:3" ht="13.2" x14ac:dyDescent="0.25">
      <c r="C78" s="1"/>
    </row>
    <row r="79" spans="3:3" ht="13.2" x14ac:dyDescent="0.25">
      <c r="C79" s="1"/>
    </row>
    <row r="80" spans="3:3" ht="13.2" x14ac:dyDescent="0.25">
      <c r="C80" s="1"/>
    </row>
    <row r="81" spans="3:3" ht="13.2" x14ac:dyDescent="0.25">
      <c r="C81" s="1"/>
    </row>
    <row r="82" spans="3:3" ht="13.2" x14ac:dyDescent="0.25">
      <c r="C82" s="1"/>
    </row>
    <row r="83" spans="3:3" ht="13.2" x14ac:dyDescent="0.25">
      <c r="C83" s="1"/>
    </row>
    <row r="84" spans="3:3" ht="13.2" x14ac:dyDescent="0.25">
      <c r="C84" s="1"/>
    </row>
    <row r="85" spans="3:3" ht="13.2" x14ac:dyDescent="0.25">
      <c r="C85" s="1"/>
    </row>
    <row r="86" spans="3:3" ht="13.2" x14ac:dyDescent="0.25">
      <c r="C86" s="1"/>
    </row>
    <row r="87" spans="3:3" ht="13.2" x14ac:dyDescent="0.25">
      <c r="C87" s="1"/>
    </row>
    <row r="88" spans="3:3" ht="13.2" x14ac:dyDescent="0.25">
      <c r="C88" s="1"/>
    </row>
    <row r="89" spans="3:3" ht="13.2" x14ac:dyDescent="0.25">
      <c r="C89" s="1"/>
    </row>
    <row r="90" spans="3:3" ht="13.2" x14ac:dyDescent="0.25">
      <c r="C90" s="1"/>
    </row>
    <row r="91" spans="3:3" ht="13.2" x14ac:dyDescent="0.25">
      <c r="C91" s="1"/>
    </row>
    <row r="92" spans="3:3" ht="13.2" x14ac:dyDescent="0.25">
      <c r="C92" s="1"/>
    </row>
    <row r="93" spans="3:3" ht="13.2" x14ac:dyDescent="0.25">
      <c r="C93" s="1"/>
    </row>
    <row r="94" spans="3:3" ht="13.2" x14ac:dyDescent="0.25">
      <c r="C94" s="1"/>
    </row>
    <row r="95" spans="3:3" ht="13.2" x14ac:dyDescent="0.25">
      <c r="C95" s="1"/>
    </row>
    <row r="96" spans="3:3" ht="13.2" x14ac:dyDescent="0.25">
      <c r="C96" s="1"/>
    </row>
    <row r="97" spans="3:3" ht="13.2" x14ac:dyDescent="0.25">
      <c r="C97" s="1"/>
    </row>
    <row r="98" spans="3:3" ht="13.2" x14ac:dyDescent="0.25">
      <c r="C98" s="1"/>
    </row>
    <row r="99" spans="3:3" ht="13.2" x14ac:dyDescent="0.25">
      <c r="C99" s="1"/>
    </row>
    <row r="100" spans="3:3" ht="13.2" x14ac:dyDescent="0.25">
      <c r="C100" s="1"/>
    </row>
    <row r="101" spans="3:3" ht="13.2" x14ac:dyDescent="0.25">
      <c r="C101" s="1"/>
    </row>
    <row r="102" spans="3:3" ht="13.2" x14ac:dyDescent="0.25">
      <c r="C102" s="1"/>
    </row>
    <row r="103" spans="3:3" ht="13.2" x14ac:dyDescent="0.25">
      <c r="C103" s="1"/>
    </row>
    <row r="104" spans="3:3" ht="13.2" x14ac:dyDescent="0.25">
      <c r="C104" s="1"/>
    </row>
    <row r="105" spans="3:3" ht="13.2" x14ac:dyDescent="0.25">
      <c r="C105" s="1"/>
    </row>
    <row r="106" spans="3:3" ht="13.2" x14ac:dyDescent="0.25">
      <c r="C106" s="1"/>
    </row>
    <row r="107" spans="3:3" ht="13.2" x14ac:dyDescent="0.25">
      <c r="C107" s="1"/>
    </row>
    <row r="108" spans="3:3" ht="13.2" x14ac:dyDescent="0.25">
      <c r="C108" s="1"/>
    </row>
    <row r="109" spans="3:3" ht="13.2" x14ac:dyDescent="0.25">
      <c r="C109" s="1"/>
    </row>
    <row r="110" spans="3:3" ht="13.2" x14ac:dyDescent="0.25">
      <c r="C110" s="1"/>
    </row>
    <row r="111" spans="3:3" ht="13.2" x14ac:dyDescent="0.25">
      <c r="C111" s="1"/>
    </row>
    <row r="112" spans="3:3" ht="13.2" x14ac:dyDescent="0.25">
      <c r="C112" s="1"/>
    </row>
    <row r="113" spans="3:3" ht="13.2" x14ac:dyDescent="0.25">
      <c r="C113" s="1"/>
    </row>
    <row r="114" spans="3:3" ht="13.2" x14ac:dyDescent="0.25">
      <c r="C114" s="1"/>
    </row>
    <row r="115" spans="3:3" ht="13.2" x14ac:dyDescent="0.25">
      <c r="C115" s="1"/>
    </row>
    <row r="116" spans="3:3" ht="13.2" x14ac:dyDescent="0.25">
      <c r="C116" s="1"/>
    </row>
    <row r="117" spans="3:3" ht="13.2" x14ac:dyDescent="0.25">
      <c r="C117" s="1"/>
    </row>
    <row r="118" spans="3:3" ht="13.2" x14ac:dyDescent="0.25">
      <c r="C118" s="1"/>
    </row>
    <row r="119" spans="3:3" ht="13.2" x14ac:dyDescent="0.25">
      <c r="C119" s="1"/>
    </row>
    <row r="120" spans="3:3" ht="13.2" x14ac:dyDescent="0.25">
      <c r="C120" s="1"/>
    </row>
    <row r="121" spans="3:3" ht="13.2" x14ac:dyDescent="0.25">
      <c r="C121" s="1"/>
    </row>
    <row r="122" spans="3:3" ht="13.2" x14ac:dyDescent="0.25">
      <c r="C122" s="1"/>
    </row>
    <row r="123" spans="3:3" ht="13.2" x14ac:dyDescent="0.25">
      <c r="C123" s="1"/>
    </row>
    <row r="124" spans="3:3" ht="13.2" x14ac:dyDescent="0.25">
      <c r="C124" s="1"/>
    </row>
    <row r="125" spans="3:3" ht="13.2" x14ac:dyDescent="0.25">
      <c r="C125" s="1"/>
    </row>
    <row r="126" spans="3:3" ht="13.2" x14ac:dyDescent="0.25">
      <c r="C126" s="1"/>
    </row>
    <row r="127" spans="3:3" ht="13.2" x14ac:dyDescent="0.25">
      <c r="C127" s="1"/>
    </row>
    <row r="128" spans="3:3" ht="13.2" x14ac:dyDescent="0.25">
      <c r="C128" s="1"/>
    </row>
    <row r="129" spans="3:6" ht="13.2" x14ac:dyDescent="0.25">
      <c r="C129" s="1"/>
    </row>
    <row r="130" spans="3:6" ht="13.2" x14ac:dyDescent="0.25">
      <c r="C130" s="1"/>
    </row>
    <row r="131" spans="3:6" ht="13.2" x14ac:dyDescent="0.25">
      <c r="C131" s="1"/>
    </row>
    <row r="132" spans="3:6" ht="13.2" x14ac:dyDescent="0.25">
      <c r="C132" s="1"/>
    </row>
    <row r="133" spans="3:6" ht="13.2" x14ac:dyDescent="0.25">
      <c r="C133" s="1"/>
    </row>
    <row r="134" spans="3:6" ht="13.2" x14ac:dyDescent="0.25">
      <c r="C134" s="1"/>
    </row>
    <row r="135" spans="3:6" ht="13.2" x14ac:dyDescent="0.25">
      <c r="C135" s="1"/>
    </row>
    <row r="136" spans="3:6" ht="13.2" x14ac:dyDescent="0.25">
      <c r="C136" s="1"/>
    </row>
    <row r="137" spans="3:6" ht="13.2" x14ac:dyDescent="0.25">
      <c r="C137" s="1"/>
    </row>
    <row r="138" spans="3:6" ht="13.2" x14ac:dyDescent="0.25">
      <c r="C138" s="1"/>
    </row>
    <row r="139" spans="3:6" ht="13.2" x14ac:dyDescent="0.25">
      <c r="C139" s="1"/>
    </row>
    <row r="140" spans="3:6" ht="13.2" x14ac:dyDescent="0.25">
      <c r="C140" s="1"/>
      <c r="F140" s="4"/>
    </row>
    <row r="141" spans="3:6" ht="13.2" x14ac:dyDescent="0.25">
      <c r="C141" s="1"/>
      <c r="F141" s="3"/>
    </row>
    <row r="142" spans="3:6" ht="13.2" x14ac:dyDescent="0.25">
      <c r="C142" s="1"/>
    </row>
    <row r="143" spans="3:6" ht="13.2" x14ac:dyDescent="0.25">
      <c r="C143" s="1"/>
    </row>
    <row r="144" spans="3:6" ht="13.2" x14ac:dyDescent="0.25">
      <c r="C144" s="1"/>
    </row>
    <row r="145" spans="3:3" ht="13.2" x14ac:dyDescent="0.25">
      <c r="C145" s="1"/>
    </row>
    <row r="146" spans="3:3" ht="13.2" x14ac:dyDescent="0.25">
      <c r="C146" s="1"/>
    </row>
    <row r="147" spans="3:3" ht="13.2" x14ac:dyDescent="0.25">
      <c r="C147" s="1"/>
    </row>
    <row r="148" spans="3:3" ht="13.2" x14ac:dyDescent="0.25">
      <c r="C148" s="1"/>
    </row>
    <row r="149" spans="3:3" ht="13.2" x14ac:dyDescent="0.25">
      <c r="C149" s="1"/>
    </row>
    <row r="150" spans="3:3" ht="13.2" x14ac:dyDescent="0.25">
      <c r="C150" s="1"/>
    </row>
    <row r="151" spans="3:3" ht="13.2" x14ac:dyDescent="0.25">
      <c r="C151" s="1"/>
    </row>
    <row r="152" spans="3:3" ht="13.2" x14ac:dyDescent="0.25">
      <c r="C152" s="1"/>
    </row>
    <row r="153" spans="3:3" ht="13.2" x14ac:dyDescent="0.25">
      <c r="C153" s="1"/>
    </row>
    <row r="154" spans="3:3" ht="13.2" x14ac:dyDescent="0.25">
      <c r="C154" s="1"/>
    </row>
    <row r="155" spans="3:3" ht="13.2" x14ac:dyDescent="0.25">
      <c r="C155" s="1"/>
    </row>
    <row r="156" spans="3:3" ht="13.2" x14ac:dyDescent="0.25">
      <c r="C156" s="1"/>
    </row>
    <row r="157" spans="3:3" ht="13.2" x14ac:dyDescent="0.25">
      <c r="C157" s="1"/>
    </row>
    <row r="158" spans="3:3" ht="13.2" x14ac:dyDescent="0.25">
      <c r="C158" s="1"/>
    </row>
    <row r="159" spans="3:3" ht="13.2" x14ac:dyDescent="0.25">
      <c r="C159" s="1"/>
    </row>
    <row r="160" spans="3:3" ht="13.2" x14ac:dyDescent="0.25">
      <c r="C160" s="1"/>
    </row>
    <row r="161" spans="3:3" ht="13.2" x14ac:dyDescent="0.25">
      <c r="C161" s="1"/>
    </row>
    <row r="162" spans="3:3" ht="13.2" x14ac:dyDescent="0.25">
      <c r="C162" s="1"/>
    </row>
    <row r="163" spans="3:3" ht="13.2" x14ac:dyDescent="0.25">
      <c r="C163" s="1"/>
    </row>
    <row r="164" spans="3:3" ht="13.2" x14ac:dyDescent="0.25">
      <c r="C164" s="1"/>
    </row>
    <row r="165" spans="3:3" ht="13.2" x14ac:dyDescent="0.25">
      <c r="C165" s="1"/>
    </row>
    <row r="166" spans="3:3" ht="13.2" x14ac:dyDescent="0.25">
      <c r="C166" s="1"/>
    </row>
    <row r="167" spans="3:3" ht="13.2" x14ac:dyDescent="0.25">
      <c r="C167" s="1"/>
    </row>
    <row r="168" spans="3:3" ht="13.2" x14ac:dyDescent="0.25">
      <c r="C168" s="1"/>
    </row>
    <row r="169" spans="3:3" ht="13.2" x14ac:dyDescent="0.25">
      <c r="C169" s="1"/>
    </row>
    <row r="170" spans="3:3" ht="13.2" x14ac:dyDescent="0.25">
      <c r="C170" s="1"/>
    </row>
    <row r="171" spans="3:3" ht="13.2" x14ac:dyDescent="0.25">
      <c r="C171" s="1"/>
    </row>
    <row r="172" spans="3:3" ht="13.2" x14ac:dyDescent="0.25">
      <c r="C172" s="1"/>
    </row>
    <row r="173" spans="3:3" ht="13.2" x14ac:dyDescent="0.25">
      <c r="C173" s="1"/>
    </row>
    <row r="174" spans="3:3" ht="13.2" x14ac:dyDescent="0.25">
      <c r="C174" s="1"/>
    </row>
    <row r="175" spans="3:3" ht="13.2" x14ac:dyDescent="0.25">
      <c r="C175" s="1"/>
    </row>
    <row r="176" spans="3:3" ht="13.2" x14ac:dyDescent="0.25">
      <c r="C176" s="1"/>
    </row>
    <row r="177" spans="3:3" ht="13.2" x14ac:dyDescent="0.25">
      <c r="C177" s="1"/>
    </row>
    <row r="178" spans="3:3" ht="13.2" x14ac:dyDescent="0.25">
      <c r="C178" s="1"/>
    </row>
    <row r="179" spans="3:3" ht="13.2" x14ac:dyDescent="0.25">
      <c r="C179" s="1"/>
    </row>
    <row r="180" spans="3:3" ht="13.2" x14ac:dyDescent="0.25">
      <c r="C180" s="1"/>
    </row>
    <row r="181" spans="3:3" ht="13.2" x14ac:dyDescent="0.25">
      <c r="C181" s="1"/>
    </row>
    <row r="182" spans="3:3" ht="13.2" x14ac:dyDescent="0.25">
      <c r="C182" s="1"/>
    </row>
    <row r="183" spans="3:3" ht="13.2" x14ac:dyDescent="0.25">
      <c r="C183" s="1"/>
    </row>
    <row r="184" spans="3:3" ht="13.2" x14ac:dyDescent="0.25">
      <c r="C184" s="1"/>
    </row>
    <row r="185" spans="3:3" ht="13.2" x14ac:dyDescent="0.25">
      <c r="C185" s="1"/>
    </row>
    <row r="186" spans="3:3" ht="13.2" x14ac:dyDescent="0.25">
      <c r="C186" s="1"/>
    </row>
    <row r="187" spans="3:3" ht="13.2" x14ac:dyDescent="0.25">
      <c r="C187" s="1"/>
    </row>
    <row r="188" spans="3:3" ht="13.2" x14ac:dyDescent="0.25">
      <c r="C188" s="1"/>
    </row>
    <row r="189" spans="3:3" ht="13.2" x14ac:dyDescent="0.25">
      <c r="C189" s="1"/>
    </row>
    <row r="190" spans="3:3" ht="13.2" x14ac:dyDescent="0.25">
      <c r="C190" s="1"/>
    </row>
    <row r="191" spans="3:3" ht="13.2" x14ac:dyDescent="0.25">
      <c r="C191" s="1"/>
    </row>
    <row r="192" spans="3:3" ht="13.2" x14ac:dyDescent="0.25">
      <c r="C192" s="1"/>
    </row>
    <row r="193" spans="3:3" ht="13.2" x14ac:dyDescent="0.25">
      <c r="C193" s="1"/>
    </row>
    <row r="194" spans="3:3" ht="13.2" x14ac:dyDescent="0.25">
      <c r="C194" s="1"/>
    </row>
    <row r="195" spans="3:3" ht="13.2" x14ac:dyDescent="0.25">
      <c r="C195" s="1"/>
    </row>
    <row r="196" spans="3:3" ht="13.2" x14ac:dyDescent="0.25">
      <c r="C196" s="1"/>
    </row>
    <row r="197" spans="3:3" ht="13.2" x14ac:dyDescent="0.25">
      <c r="C197" s="1"/>
    </row>
    <row r="198" spans="3:3" ht="13.2" x14ac:dyDescent="0.25">
      <c r="C198" s="1"/>
    </row>
    <row r="199" spans="3:3" ht="13.2" x14ac:dyDescent="0.25">
      <c r="C199" s="1"/>
    </row>
    <row r="200" spans="3:3" ht="13.2" x14ac:dyDescent="0.25">
      <c r="C200" s="1"/>
    </row>
    <row r="201" spans="3:3" ht="13.2" x14ac:dyDescent="0.25">
      <c r="C201" s="1"/>
    </row>
    <row r="202" spans="3:3" ht="13.2" x14ac:dyDescent="0.25">
      <c r="C202" s="1"/>
    </row>
    <row r="203" spans="3:3" ht="13.2" x14ac:dyDescent="0.25">
      <c r="C203" s="1"/>
    </row>
    <row r="204" spans="3:3" ht="13.2" x14ac:dyDescent="0.25">
      <c r="C204" s="1"/>
    </row>
    <row r="205" spans="3:3" ht="13.2" x14ac:dyDescent="0.25">
      <c r="C205" s="1"/>
    </row>
    <row r="206" spans="3:3" ht="13.2" x14ac:dyDescent="0.25">
      <c r="C206" s="1"/>
    </row>
    <row r="207" spans="3:3" ht="13.2" x14ac:dyDescent="0.25">
      <c r="C207" s="1"/>
    </row>
    <row r="208" spans="3:3" ht="13.2" x14ac:dyDescent="0.25">
      <c r="C208" s="1"/>
    </row>
    <row r="209" spans="3:3" ht="13.2" x14ac:dyDescent="0.25">
      <c r="C209" s="1"/>
    </row>
    <row r="210" spans="3:3" ht="13.2" x14ac:dyDescent="0.25">
      <c r="C210" s="1"/>
    </row>
    <row r="211" spans="3:3" ht="13.2" x14ac:dyDescent="0.25">
      <c r="C211" s="1"/>
    </row>
    <row r="212" spans="3:3" ht="13.2" x14ac:dyDescent="0.25">
      <c r="C212" s="1"/>
    </row>
    <row r="213" spans="3:3" ht="13.2" x14ac:dyDescent="0.25">
      <c r="C213" s="1"/>
    </row>
    <row r="214" spans="3:3" ht="13.2" x14ac:dyDescent="0.25">
      <c r="C214" s="1"/>
    </row>
    <row r="215" spans="3:3" ht="13.2" x14ac:dyDescent="0.25">
      <c r="C215" s="1"/>
    </row>
    <row r="216" spans="3:3" ht="13.2" x14ac:dyDescent="0.25">
      <c r="C216" s="1"/>
    </row>
    <row r="217" spans="3:3" ht="13.2" x14ac:dyDescent="0.25">
      <c r="C217" s="1"/>
    </row>
    <row r="218" spans="3:3" ht="13.2" x14ac:dyDescent="0.25">
      <c r="C218" s="1"/>
    </row>
    <row r="219" spans="3:3" ht="13.2" x14ac:dyDescent="0.25">
      <c r="C219" s="1"/>
    </row>
    <row r="220" spans="3:3" ht="13.2" x14ac:dyDescent="0.25">
      <c r="C220" s="1"/>
    </row>
    <row r="221" spans="3:3" ht="13.2" x14ac:dyDescent="0.25">
      <c r="C221" s="1"/>
    </row>
    <row r="222" spans="3:3" ht="13.2" x14ac:dyDescent="0.25">
      <c r="C222" s="1"/>
    </row>
    <row r="223" spans="3:3" ht="13.2" x14ac:dyDescent="0.25">
      <c r="C223" s="1"/>
    </row>
    <row r="224" spans="3:3" ht="13.2" x14ac:dyDescent="0.25">
      <c r="C224" s="1"/>
    </row>
    <row r="225" spans="3:3" ht="13.2" x14ac:dyDescent="0.25">
      <c r="C225" s="1"/>
    </row>
    <row r="226" spans="3:3" ht="13.2" x14ac:dyDescent="0.25">
      <c r="C226" s="1"/>
    </row>
    <row r="227" spans="3:3" ht="13.2" x14ac:dyDescent="0.25">
      <c r="C227" s="1"/>
    </row>
    <row r="228" spans="3:3" ht="13.2" x14ac:dyDescent="0.25">
      <c r="C228" s="1"/>
    </row>
    <row r="229" spans="3:3" ht="13.2" x14ac:dyDescent="0.25">
      <c r="C229" s="1"/>
    </row>
    <row r="230" spans="3:3" ht="13.2" x14ac:dyDescent="0.25">
      <c r="C230" s="1"/>
    </row>
    <row r="231" spans="3:3" ht="13.2" x14ac:dyDescent="0.25">
      <c r="C231" s="1"/>
    </row>
    <row r="232" spans="3:3" ht="13.2" x14ac:dyDescent="0.25">
      <c r="C232" s="1"/>
    </row>
    <row r="233" spans="3:3" ht="13.2" x14ac:dyDescent="0.25">
      <c r="C233" s="1"/>
    </row>
    <row r="234" spans="3:3" ht="13.2" x14ac:dyDescent="0.25">
      <c r="C234" s="1"/>
    </row>
    <row r="235" spans="3:3" ht="13.2" x14ac:dyDescent="0.25">
      <c r="C235" s="1"/>
    </row>
    <row r="236" spans="3:3" ht="13.2" x14ac:dyDescent="0.25">
      <c r="C236" s="1"/>
    </row>
    <row r="237" spans="3:3" ht="13.2" x14ac:dyDescent="0.25">
      <c r="C237" s="1"/>
    </row>
    <row r="238" spans="3:3" ht="13.2" x14ac:dyDescent="0.25">
      <c r="C238" s="1"/>
    </row>
    <row r="239" spans="3:3" ht="13.2" x14ac:dyDescent="0.25">
      <c r="C239" s="1"/>
    </row>
    <row r="248" ht="13.2" x14ac:dyDescent="0.25"/>
    <row r="249" ht="13.2" x14ac:dyDescent="0.25"/>
    <row r="250" ht="13.2" x14ac:dyDescent="0.25"/>
    <row r="251" ht="13.2" x14ac:dyDescent="0.25"/>
    <row r="262" ht="12.75" customHeight="1" x14ac:dyDescent="0.25"/>
    <row r="263" ht="12.75" customHeight="1" x14ac:dyDescent="0.25"/>
    <row r="264" ht="13.2" x14ac:dyDescent="0.25"/>
    <row r="265" ht="13.2" x14ac:dyDescent="0.25"/>
    <row r="266" ht="13.2" x14ac:dyDescent="0.25"/>
    <row r="274" ht="12.75" customHeight="1" x14ac:dyDescent="0.25"/>
    <row r="275" ht="12.75" customHeight="1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90" ht="13.2" x14ac:dyDescent="0.25"/>
    <row r="291" ht="13.2" x14ac:dyDescent="0.25"/>
    <row r="292" ht="12.75" customHeight="1" x14ac:dyDescent="0.25"/>
    <row r="293" ht="12.75" customHeight="1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</sheetData>
  <mergeCells count="5">
    <mergeCell ref="B10:G10"/>
    <mergeCell ref="D14:E14"/>
    <mergeCell ref="F38:F39"/>
    <mergeCell ref="G38:G39"/>
    <mergeCell ref="D39:E39"/>
  </mergeCells>
  <pageMargins left="0.7" right="0.7" top="0.75" bottom="0.75" header="0.3" footer="0.3"/>
  <pageSetup scale="90" orientation="portrait" r:id="rId1"/>
  <headerFooter>
    <oddFooter>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17E3-273F-43E2-8FD5-3883F4FFE17C}">
  <dimension ref="A1:J312"/>
  <sheetViews>
    <sheetView showGridLines="0" zoomScaleNormal="100" workbookViewId="0">
      <selection activeCell="B1" sqref="B1"/>
    </sheetView>
  </sheetViews>
  <sheetFormatPr baseColWidth="10" defaultColWidth="11.44140625" defaultRowHeight="0" customHeight="1" zeroHeight="1" x14ac:dyDescent="0.25"/>
  <cols>
    <col min="1" max="1" width="1" style="1" customWidth="1"/>
    <col min="2" max="2" width="36.109375" style="1" customWidth="1"/>
    <col min="3" max="3" width="11" style="2" customWidth="1"/>
    <col min="4" max="4" width="11" style="1" customWidth="1"/>
    <col min="5" max="6" width="10.88671875" style="1" customWidth="1"/>
    <col min="7" max="7" width="12.88671875" style="1" customWidth="1"/>
    <col min="8" max="8" width="11.44140625" style="1" hidden="1" customWidth="1"/>
    <col min="9" max="9" width="1" style="1" customWidth="1"/>
    <col min="10" max="10" width="1.6640625" style="1" customWidth="1"/>
    <col min="11" max="16384" width="11.44140625" style="1"/>
  </cols>
  <sheetData>
    <row r="1" spans="1:10" ht="13.2" x14ac:dyDescent="0.25"/>
    <row r="2" spans="1:10" ht="6" customHeight="1" x14ac:dyDescent="0.25"/>
    <row r="3" spans="1:10" ht="13.2" x14ac:dyDescent="0.25"/>
    <row r="4" spans="1:10" ht="13.2" x14ac:dyDescent="0.25"/>
    <row r="5" spans="1:10" ht="13.2" x14ac:dyDescent="0.25"/>
    <row r="6" spans="1:10" ht="18" customHeight="1" x14ac:dyDescent="0.5">
      <c r="A6" s="12"/>
      <c r="C6" s="54" t="s">
        <v>363</v>
      </c>
      <c r="D6" s="2"/>
      <c r="F6"/>
      <c r="G6" s="51"/>
      <c r="H6" s="51"/>
      <c r="I6" s="51"/>
    </row>
    <row r="7" spans="1:10" ht="16.8" x14ac:dyDescent="0.45">
      <c r="A7" s="9"/>
      <c r="B7" s="9"/>
      <c r="C7" s="7" t="s">
        <v>283</v>
      </c>
      <c r="E7" s="9"/>
      <c r="F7" s="9"/>
      <c r="G7" s="9"/>
      <c r="H7" s="9"/>
      <c r="I7" s="9"/>
    </row>
    <row r="8" spans="1:10" ht="9.75" customHeight="1" x14ac:dyDescent="0.45">
      <c r="A8" s="9"/>
      <c r="B8" s="9"/>
      <c r="C8" s="7"/>
      <c r="D8" s="9"/>
      <c r="E8" s="9"/>
      <c r="F8" s="9"/>
      <c r="G8" s="9"/>
    </row>
    <row r="9" spans="1:10" ht="6" customHeight="1" x14ac:dyDescent="0.45">
      <c r="A9" s="9"/>
      <c r="B9" s="9"/>
      <c r="C9" s="7"/>
      <c r="D9" s="9"/>
      <c r="E9" s="9"/>
      <c r="F9" s="9"/>
      <c r="G9" s="9"/>
    </row>
    <row r="10" spans="1:10" ht="15.75" customHeight="1" x14ac:dyDescent="0.45">
      <c r="A10" s="9"/>
      <c r="B10" s="153" t="s">
        <v>341</v>
      </c>
      <c r="C10" s="153"/>
      <c r="D10" s="153"/>
      <c r="E10" s="153"/>
      <c r="F10" s="153"/>
      <c r="G10" s="153"/>
    </row>
    <row r="11" spans="1:10" ht="21" customHeight="1" x14ac:dyDescent="0.5">
      <c r="A11" s="9"/>
      <c r="B11" s="53" t="s">
        <v>354</v>
      </c>
      <c r="C11" s="53"/>
      <c r="D11" s="53"/>
      <c r="E11" s="53"/>
      <c r="F11" s="53"/>
      <c r="G11" s="53"/>
    </row>
    <row r="12" spans="1:10" ht="13.5" customHeight="1" x14ac:dyDescent="0.5">
      <c r="A12" s="9"/>
      <c r="B12" s="70" t="s">
        <v>319</v>
      </c>
      <c r="C12" s="53"/>
      <c r="D12" s="53"/>
      <c r="E12" s="53"/>
      <c r="F12" s="53"/>
      <c r="G12" s="53"/>
    </row>
    <row r="13" spans="1:10" ht="13.5" customHeight="1" x14ac:dyDescent="0.25">
      <c r="B13" s="61"/>
      <c r="C13" s="60" t="s">
        <v>317</v>
      </c>
      <c r="D13" s="60"/>
      <c r="E13" s="60"/>
      <c r="F13" s="45" t="s">
        <v>290</v>
      </c>
      <c r="G13" s="45" t="s">
        <v>291</v>
      </c>
    </row>
    <row r="14" spans="1:10" ht="13.5" customHeight="1" x14ac:dyDescent="0.45">
      <c r="B14" s="63" t="s">
        <v>316</v>
      </c>
      <c r="C14" s="33" t="s">
        <v>297</v>
      </c>
      <c r="D14" s="151" t="str">
        <f>+[2]producto!$H$4</f>
        <v>Enero - abril</v>
      </c>
      <c r="E14" s="152"/>
      <c r="F14" s="46"/>
      <c r="G14" s="46"/>
      <c r="I14"/>
      <c r="J14"/>
    </row>
    <row r="15" spans="1:10" customFormat="1" ht="13.5" customHeight="1" x14ac:dyDescent="0.45">
      <c r="B15" s="64"/>
      <c r="C15" s="85">
        <v>2025</v>
      </c>
      <c r="D15" s="85">
        <v>2025</v>
      </c>
      <c r="E15" s="85">
        <v>2026</v>
      </c>
      <c r="F15" s="85" t="s">
        <v>388</v>
      </c>
      <c r="G15" s="85" t="s">
        <v>389</v>
      </c>
    </row>
    <row r="16" spans="1:10" customFormat="1" ht="12.9" customHeight="1" x14ac:dyDescent="0.45">
      <c r="B16" s="34" t="str">
        <f>+[2]depto!H12</f>
        <v>Antioquia</v>
      </c>
      <c r="C16" s="41">
        <f>+[2]depto!K12</f>
        <v>5124669.126119988</v>
      </c>
      <c r="D16" s="41">
        <f>+[2]depto!L12</f>
        <v>1636306.2749400011</v>
      </c>
      <c r="E16" s="41">
        <f>+[2]depto!M12</f>
        <v>1837820.8682699904</v>
      </c>
      <c r="F16" s="49">
        <f>IFERROR((((E16/D16)-1)*100),"…")</f>
        <v>12.31521240345903</v>
      </c>
      <c r="G16" s="49">
        <f>+(E16/E$33)*100</f>
        <v>21.930862711854257</v>
      </c>
    </row>
    <row r="17" spans="2:7" customFormat="1" ht="12.9" customHeight="1" x14ac:dyDescent="0.45">
      <c r="B17" s="34" t="str">
        <f>+[2]depto!H13</f>
        <v>Bogotá D.C.</v>
      </c>
      <c r="C17" s="41">
        <f>+[2]depto!K13</f>
        <v>5006310.9278299743</v>
      </c>
      <c r="D17" s="41">
        <f>+[2]depto!L13</f>
        <v>1632658.8215199909</v>
      </c>
      <c r="E17" s="41">
        <f>+[2]depto!M13</f>
        <v>1537316.9444399986</v>
      </c>
      <c r="F17" s="49">
        <f t="shared" ref="F17:F30" si="0">IFERROR((((E17/D17)-1)*100),"…")</f>
        <v>-5.8396693677390532</v>
      </c>
      <c r="G17" s="49">
        <f t="shared" ref="G17:G31" si="1">+(E17/E$33)*100</f>
        <v>18.344925468638184</v>
      </c>
    </row>
    <row r="18" spans="2:7" customFormat="1" ht="12.9" customHeight="1" x14ac:dyDescent="0.45">
      <c r="B18" s="34" t="str">
        <f>+[2]depto!H14</f>
        <v>Valle del Cauca</v>
      </c>
      <c r="C18" s="41">
        <f>+[2]depto!K14</f>
        <v>2730505.4693199978</v>
      </c>
      <c r="D18" s="41">
        <f>+[2]depto!L14</f>
        <v>843117.36001999828</v>
      </c>
      <c r="E18" s="41">
        <f>+[2]depto!M14</f>
        <v>896594.08866999915</v>
      </c>
      <c r="F18" s="49">
        <f t="shared" si="0"/>
        <v>6.3427384117357599</v>
      </c>
      <c r="G18" s="49">
        <f t="shared" si="1"/>
        <v>10.699128629109229</v>
      </c>
    </row>
    <row r="19" spans="2:7" customFormat="1" ht="12.9" customHeight="1" x14ac:dyDescent="0.45">
      <c r="B19" s="34" t="str">
        <f>+[2]depto!H15</f>
        <v>Cundinamarca</v>
      </c>
      <c r="C19" s="41">
        <f>+[2]depto!K15</f>
        <v>2535067.3408500012</v>
      </c>
      <c r="D19" s="41">
        <f>+[2]depto!L15</f>
        <v>859252.47287000134</v>
      </c>
      <c r="E19" s="41">
        <f>+[2]depto!M15</f>
        <v>813229.11742000154</v>
      </c>
      <c r="F19" s="49">
        <f t="shared" si="0"/>
        <v>-5.3562086701102629</v>
      </c>
      <c r="G19" s="49">
        <f t="shared" si="1"/>
        <v>9.7043277913200754</v>
      </c>
    </row>
    <row r="20" spans="2:7" customFormat="1" ht="12.9" customHeight="1" x14ac:dyDescent="0.45">
      <c r="B20" s="34" t="str">
        <f>+[2]depto!H16</f>
        <v>Atlántico</v>
      </c>
      <c r="C20" s="41">
        <f>+[2]depto!K16</f>
        <v>2254967.7723599938</v>
      </c>
      <c r="D20" s="41">
        <f>+[2]depto!L16</f>
        <v>691352.6435799991</v>
      </c>
      <c r="E20" s="41">
        <f>+[2]depto!M16</f>
        <v>699746.34490000003</v>
      </c>
      <c r="F20" s="49">
        <f t="shared" si="0"/>
        <v>1.2140983907338754</v>
      </c>
      <c r="G20" s="49">
        <f t="shared" si="1"/>
        <v>8.3501288335949315</v>
      </c>
    </row>
    <row r="21" spans="2:7" customFormat="1" ht="12.9" customHeight="1" x14ac:dyDescent="0.45">
      <c r="B21" s="34" t="str">
        <f>+[2]depto!H17</f>
        <v>Bolívar</v>
      </c>
      <c r="C21" s="41">
        <f>+[2]depto!K17</f>
        <v>2087133.1392999983</v>
      </c>
      <c r="D21" s="41">
        <f>+[2]depto!L17</f>
        <v>655840.5395099984</v>
      </c>
      <c r="E21" s="41">
        <f>+[2]depto!M17</f>
        <v>601836.26788000041</v>
      </c>
      <c r="F21" s="49">
        <f t="shared" si="0"/>
        <v>-8.2343600885584891</v>
      </c>
      <c r="G21" s="49">
        <f t="shared" si="1"/>
        <v>7.1817600908599672</v>
      </c>
    </row>
    <row r="22" spans="2:7" customFormat="1" ht="12.9" customHeight="1" x14ac:dyDescent="0.45">
      <c r="B22" s="34" t="str">
        <f>+[2]depto!H18</f>
        <v>Magdalena</v>
      </c>
      <c r="C22" s="41">
        <f>+[2]depto!K18</f>
        <v>1246044.3820899997</v>
      </c>
      <c r="D22" s="41">
        <f>+[2]depto!L18</f>
        <v>394099.09776000021</v>
      </c>
      <c r="E22" s="41">
        <f>+[2]depto!M18</f>
        <v>471343.83420000022</v>
      </c>
      <c r="F22" s="49">
        <f t="shared" si="0"/>
        <v>19.600333235738777</v>
      </c>
      <c r="G22" s="49">
        <f t="shared" si="1"/>
        <v>5.6245834925412419</v>
      </c>
    </row>
    <row r="23" spans="2:7" customFormat="1" ht="12.9" customHeight="1" x14ac:dyDescent="0.45">
      <c r="B23" s="34" t="str">
        <f>+[2]depto!H19</f>
        <v>Huila</v>
      </c>
      <c r="C23" s="41">
        <f>+[2]depto!K19</f>
        <v>1534799.0120699995</v>
      </c>
      <c r="D23" s="41">
        <f>+[2]depto!L19</f>
        <v>459154.56381000008</v>
      </c>
      <c r="E23" s="41">
        <f>+[2]depto!M19</f>
        <v>386580.40997999988</v>
      </c>
      <c r="F23" s="49">
        <f t="shared" si="0"/>
        <v>-15.80603995913491</v>
      </c>
      <c r="G23" s="49">
        <f t="shared" si="1"/>
        <v>4.6130948041440014</v>
      </c>
    </row>
    <row r="24" spans="2:7" customFormat="1" ht="12.9" customHeight="1" x14ac:dyDescent="0.45">
      <c r="B24" s="34" t="str">
        <f>+[2]depto!H20</f>
        <v>Caldas</v>
      </c>
      <c r="C24" s="41">
        <f>+[2]depto!K20</f>
        <v>1363539.7723799979</v>
      </c>
      <c r="D24" s="41">
        <f>+[2]depto!L20</f>
        <v>457349.65182999952</v>
      </c>
      <c r="E24" s="41">
        <f>+[2]depto!M20</f>
        <v>376833.00019999995</v>
      </c>
      <c r="F24" s="49">
        <f t="shared" si="0"/>
        <v>-17.60505366251558</v>
      </c>
      <c r="G24" s="49">
        <f t="shared" si="1"/>
        <v>4.4967781873441321</v>
      </c>
    </row>
    <row r="25" spans="2:7" customFormat="1" ht="12.9" customHeight="1" x14ac:dyDescent="0.45">
      <c r="B25" s="34" t="str">
        <f>+[2]depto!H21</f>
        <v>Risaralda</v>
      </c>
      <c r="C25" s="41">
        <f>+[2]depto!K21</f>
        <v>779227.35124000057</v>
      </c>
      <c r="D25" s="41">
        <f>+[2]depto!L21</f>
        <v>250071.99718000001</v>
      </c>
      <c r="E25" s="41">
        <f>+[2]depto!M21</f>
        <v>248509.51004999984</v>
      </c>
      <c r="F25" s="49">
        <f t="shared" si="0"/>
        <v>-0.62481491235322206</v>
      </c>
      <c r="G25" s="49">
        <f t="shared" si="1"/>
        <v>2.9654837648170944</v>
      </c>
    </row>
    <row r="26" spans="2:7" customFormat="1" ht="12.9" customHeight="1" x14ac:dyDescent="0.45">
      <c r="B26" s="34" t="str">
        <f>+[2]depto!H22</f>
        <v>Santander</v>
      </c>
      <c r="C26" s="41">
        <f>+[2]depto!K22</f>
        <v>465189.75855000119</v>
      </c>
      <c r="D26" s="41">
        <f>+[2]depto!L22</f>
        <v>216600.97644000009</v>
      </c>
      <c r="E26" s="41">
        <f>+[2]depto!M22</f>
        <v>146817.15261999989</v>
      </c>
      <c r="F26" s="49">
        <f t="shared" si="0"/>
        <v>-32.217686626787099</v>
      </c>
      <c r="G26" s="49">
        <f t="shared" si="1"/>
        <v>1.7519807688795672</v>
      </c>
    </row>
    <row r="27" spans="2:7" customFormat="1" ht="12.9" customHeight="1" x14ac:dyDescent="0.45">
      <c r="B27" s="34" t="str">
        <f>+[2]depto!H23</f>
        <v>Quindío</v>
      </c>
      <c r="C27" s="41">
        <f>+[2]depto!K23</f>
        <v>286211.32179999939</v>
      </c>
      <c r="D27" s="41">
        <f>+[2]depto!L23</f>
        <v>94166.600239999971</v>
      </c>
      <c r="E27" s="41">
        <f>+[2]depto!M23</f>
        <v>73697.158619999973</v>
      </c>
      <c r="F27" s="49">
        <f t="shared" si="0"/>
        <v>-21.737475461395086</v>
      </c>
      <c r="G27" s="49">
        <f t="shared" si="1"/>
        <v>0.87943406011620451</v>
      </c>
    </row>
    <row r="28" spans="2:7" customFormat="1" ht="12.9" customHeight="1" x14ac:dyDescent="0.45">
      <c r="B28" s="34" t="str">
        <f>+[2]depto!H24</f>
        <v>Cauca</v>
      </c>
      <c r="C28" s="41">
        <f>+[2]depto!K24</f>
        <v>200566.13504999981</v>
      </c>
      <c r="D28" s="41">
        <f>+[2]depto!L24</f>
        <v>64741.964239999972</v>
      </c>
      <c r="E28" s="41">
        <f>+[2]depto!M24</f>
        <v>66606.626489999981</v>
      </c>
      <c r="F28" s="49">
        <f t="shared" si="0"/>
        <v>2.8801446973212963</v>
      </c>
      <c r="G28" s="49">
        <f t="shared" si="1"/>
        <v>0.79482217580160286</v>
      </c>
    </row>
    <row r="29" spans="2:7" customFormat="1" ht="12.9" customHeight="1" x14ac:dyDescent="0.45">
      <c r="B29" s="34" t="str">
        <f>+[2]depto!H25</f>
        <v>Norte de Santander</v>
      </c>
      <c r="C29" s="41">
        <f>+[2]depto!K25</f>
        <v>181985.66178000032</v>
      </c>
      <c r="D29" s="41">
        <f>+[2]depto!L25</f>
        <v>65563.422489999997</v>
      </c>
      <c r="E29" s="41">
        <f>+[2]depto!M25</f>
        <v>51654.662259999997</v>
      </c>
      <c r="F29" s="49">
        <f t="shared" si="0"/>
        <v>-21.214207101713491</v>
      </c>
      <c r="G29" s="49">
        <f t="shared" si="1"/>
        <v>0.61639919646664798</v>
      </c>
    </row>
    <row r="30" spans="2:7" customFormat="1" ht="12.9" customHeight="1" x14ac:dyDescent="0.45">
      <c r="B30" s="34" t="str">
        <f>+[2]depto!H26</f>
        <v>Nariño</v>
      </c>
      <c r="C30" s="41">
        <f>+[2]depto!K26</f>
        <v>145858.61477000013</v>
      </c>
      <c r="D30" s="41">
        <f>+[2]depto!L26</f>
        <v>23296.908810000008</v>
      </c>
      <c r="E30" s="41">
        <f>+[2]depto!M26</f>
        <v>48160.255050000043</v>
      </c>
      <c r="F30" s="49">
        <f t="shared" si="0"/>
        <v>106.72379946530781</v>
      </c>
      <c r="G30" s="49">
        <f t="shared" si="1"/>
        <v>0.57470015707443423</v>
      </c>
    </row>
    <row r="31" spans="2:7" customFormat="1" ht="12.75" customHeight="1" x14ac:dyDescent="0.45">
      <c r="B31" s="35" t="s">
        <v>292</v>
      </c>
      <c r="C31" s="42">
        <f>+SUM(C16:C30)</f>
        <v>25942075.785509951</v>
      </c>
      <c r="D31" s="42">
        <f>+SUM(D16:D30)</f>
        <v>8343573.2952399887</v>
      </c>
      <c r="E31" s="42">
        <f>+SUM(E16:E30)</f>
        <v>8256746.2410499891</v>
      </c>
      <c r="F31" s="50">
        <f>+((E31/D31)-1)*100</f>
        <v>-1.040645909343596</v>
      </c>
      <c r="G31" s="50">
        <f t="shared" si="1"/>
        <v>98.528410132561561</v>
      </c>
    </row>
    <row r="32" spans="2:7" customFormat="1" ht="12.75" customHeight="1" x14ac:dyDescent="0.45">
      <c r="B32" s="37" t="s">
        <v>293</v>
      </c>
      <c r="C32" s="43">
        <f>+C31/C33</f>
        <v>0.98306583354673549</v>
      </c>
      <c r="D32" s="43">
        <f>+D31/D33</f>
        <v>0.98582530536280055</v>
      </c>
      <c r="E32" s="43">
        <f>+E31/E33</f>
        <v>0.98528410132561561</v>
      </c>
      <c r="F32" s="47"/>
      <c r="G32" s="47"/>
    </row>
    <row r="33" spans="1:10" customFormat="1" ht="12.75" customHeight="1" x14ac:dyDescent="0.45">
      <c r="B33" s="39" t="s">
        <v>296</v>
      </c>
      <c r="C33" s="44">
        <f>+'pg. 1'!D35*1000</f>
        <v>26388950.668660026</v>
      </c>
      <c r="D33" s="44">
        <f>+'pg. 1'!E35*1000</f>
        <v>8463541.4102800004</v>
      </c>
      <c r="E33" s="44">
        <f>+'pg. 1'!F35*1000</f>
        <v>8380066.4498100011</v>
      </c>
      <c r="F33" s="48">
        <f>+((E33/D33)-1)*100</f>
        <v>-0.9862887935847886</v>
      </c>
      <c r="G33" s="48">
        <f>+(E33/$E$33)*100</f>
        <v>100</v>
      </c>
    </row>
    <row r="34" spans="1:10" customFormat="1" ht="13.5" customHeight="1" x14ac:dyDescent="0.4">
      <c r="B34" s="19" t="s">
        <v>171</v>
      </c>
      <c r="F34" s="77">
        <f>+'pg. 1'!H35</f>
        <v>-0.9862887935847775</v>
      </c>
      <c r="I34" s="5"/>
      <c r="J34" s="1"/>
    </row>
    <row r="35" spans="1:10" ht="10.5" customHeight="1" x14ac:dyDescent="0.45">
      <c r="B35" s="19"/>
      <c r="C35" s="20"/>
      <c r="D35" s="20"/>
      <c r="E35" s="20"/>
      <c r="F35" s="20"/>
      <c r="G35" s="20"/>
      <c r="H35" s="5"/>
      <c r="I35" s="5"/>
    </row>
    <row r="36" spans="1:10" ht="19.2" x14ac:dyDescent="0.5">
      <c r="A36" s="9"/>
      <c r="B36" s="53" t="s">
        <v>355</v>
      </c>
      <c r="C36" s="53"/>
      <c r="D36" s="53"/>
      <c r="E36" s="53"/>
      <c r="F36" s="53"/>
      <c r="G36" s="53"/>
    </row>
    <row r="37" spans="1:10" ht="13.5" customHeight="1" x14ac:dyDescent="0.5">
      <c r="A37" s="9"/>
      <c r="B37" s="70" t="s">
        <v>319</v>
      </c>
      <c r="C37" s="53"/>
      <c r="D37" s="53"/>
      <c r="E37" s="53"/>
      <c r="F37" s="53"/>
      <c r="G37" s="53"/>
    </row>
    <row r="38" spans="1:10" ht="20.25" customHeight="1" x14ac:dyDescent="0.25">
      <c r="B38" s="61"/>
      <c r="C38" s="60" t="s">
        <v>317</v>
      </c>
      <c r="D38" s="60"/>
      <c r="E38" s="60"/>
      <c r="F38" s="45" t="s">
        <v>290</v>
      </c>
      <c r="G38" s="45" t="s">
        <v>291</v>
      </c>
    </row>
    <row r="39" spans="1:10" ht="12" customHeight="1" x14ac:dyDescent="0.45">
      <c r="B39" s="63" t="s">
        <v>316</v>
      </c>
      <c r="C39" s="33" t="s">
        <v>297</v>
      </c>
      <c r="D39" s="151" t="str">
        <f>+D14</f>
        <v>Enero - abril</v>
      </c>
      <c r="E39" s="152"/>
      <c r="F39" s="46"/>
      <c r="G39" s="46"/>
      <c r="I39"/>
      <c r="J39"/>
    </row>
    <row r="40" spans="1:10" customFormat="1" ht="13.5" customHeight="1" x14ac:dyDescent="0.45">
      <c r="B40" s="64"/>
      <c r="C40" s="85">
        <f>+C15</f>
        <v>2025</v>
      </c>
      <c r="D40" s="85">
        <f>+D15</f>
        <v>2025</v>
      </c>
      <c r="E40" s="85">
        <f>+E15</f>
        <v>2026</v>
      </c>
      <c r="F40" s="85" t="str">
        <f>+F15</f>
        <v>2026/2025</v>
      </c>
      <c r="G40" s="85" t="str">
        <f>+G15</f>
        <v>2026</v>
      </c>
    </row>
    <row r="41" spans="1:10" customFormat="1" ht="12.9" customHeight="1" x14ac:dyDescent="0.45">
      <c r="B41" s="34" t="str">
        <f>+[2]depto!AB12</f>
        <v>Antioquia</v>
      </c>
      <c r="C41" s="41">
        <f>+[2]depto!AE12</f>
        <v>2784183.5108399978</v>
      </c>
      <c r="D41" s="41">
        <f>+[2]depto!AF12</f>
        <v>920891.81129999971</v>
      </c>
      <c r="E41" s="41">
        <f>+[2]depto!AG12</f>
        <v>1122514.5519500023</v>
      </c>
      <c r="F41" s="49">
        <f>IFERROR((((E41/D41)-1)*100),"…")</f>
        <v>21.894291834930858</v>
      </c>
      <c r="G41" s="49">
        <f>+(E41/E$58)*100</f>
        <v>30.451440716323503</v>
      </c>
    </row>
    <row r="42" spans="1:10" customFormat="1" ht="12.9" customHeight="1" x14ac:dyDescent="0.45">
      <c r="B42" s="34" t="str">
        <f>+[2]depto!AB13</f>
        <v>Bogotá D.C.</v>
      </c>
      <c r="C42" s="41">
        <f>+[2]depto!AE13</f>
        <v>2513369.2291800026</v>
      </c>
      <c r="D42" s="41">
        <f>+[2]depto!AF13</f>
        <v>885129.12266000069</v>
      </c>
      <c r="E42" s="41">
        <f>+[2]depto!AG13</f>
        <v>786150.94437999965</v>
      </c>
      <c r="F42" s="49">
        <f t="shared" ref="F42:F55" si="2">IFERROR((((E42/D42)-1)*100),"…")</f>
        <v>-11.182343428329489</v>
      </c>
      <c r="G42" s="49">
        <f t="shared" ref="G42:G56" si="3">+(E42/E$58)*100</f>
        <v>21.326608938193594</v>
      </c>
    </row>
    <row r="43" spans="1:10" customFormat="1" ht="12.9" customHeight="1" x14ac:dyDescent="0.45">
      <c r="B43" s="34" t="str">
        <f>+[2]depto!AB14</f>
        <v>Cundinamarca</v>
      </c>
      <c r="C43" s="41">
        <f>+[2]depto!AE14</f>
        <v>1204229.8525600003</v>
      </c>
      <c r="D43" s="41">
        <f>+[2]depto!AF14</f>
        <v>446288.81287000002</v>
      </c>
      <c r="E43" s="41">
        <f>+[2]depto!AG14</f>
        <v>423679.85681000043</v>
      </c>
      <c r="F43" s="49">
        <f t="shared" si="2"/>
        <v>-5.0659921127320207</v>
      </c>
      <c r="G43" s="49">
        <f t="shared" si="3"/>
        <v>11.493536560339228</v>
      </c>
    </row>
    <row r="44" spans="1:10" customFormat="1" ht="12.9" customHeight="1" x14ac:dyDescent="0.45">
      <c r="B44" s="34" t="str">
        <f>+[2]depto!AB15</f>
        <v>Huila</v>
      </c>
      <c r="C44" s="41">
        <f>+[2]depto!AE15</f>
        <v>1508108.3203699999</v>
      </c>
      <c r="D44" s="41">
        <f>+[2]depto!AF15</f>
        <v>450541.0468500001</v>
      </c>
      <c r="E44" s="41">
        <f>+[2]depto!AG15</f>
        <v>378385.01894999994</v>
      </c>
      <c r="F44" s="49">
        <f t="shared" si="2"/>
        <v>-16.015417108937303</v>
      </c>
      <c r="G44" s="49">
        <f t="shared" si="3"/>
        <v>10.264783607913605</v>
      </c>
    </row>
    <row r="45" spans="1:10" customFormat="1" ht="12.9" customHeight="1" x14ac:dyDescent="0.45">
      <c r="B45" s="34" t="str">
        <f>+[2]depto!AB16</f>
        <v>Magdalena</v>
      </c>
      <c r="C45" s="41">
        <f>+[2]depto!AE16</f>
        <v>638786.79462000029</v>
      </c>
      <c r="D45" s="41">
        <f>+[2]depto!AF16</f>
        <v>188774.64887</v>
      </c>
      <c r="E45" s="41">
        <f>+[2]depto!AG16</f>
        <v>251221.54047000004</v>
      </c>
      <c r="F45" s="49">
        <f t="shared" si="2"/>
        <v>33.080125945833004</v>
      </c>
      <c r="G45" s="49">
        <f t="shared" si="3"/>
        <v>6.8151079493768671</v>
      </c>
    </row>
    <row r="46" spans="1:10" customFormat="1" ht="12.9" customHeight="1" x14ac:dyDescent="0.45">
      <c r="B46" s="34" t="str">
        <f>+[2]depto!AB17</f>
        <v>Caldas</v>
      </c>
      <c r="C46" s="41">
        <f>+[2]depto!AE17</f>
        <v>791080.62005999987</v>
      </c>
      <c r="D46" s="41">
        <f>+[2]depto!AF17</f>
        <v>280520.01801999978</v>
      </c>
      <c r="E46" s="41">
        <f>+[2]depto!AG17</f>
        <v>188700.72817000005</v>
      </c>
      <c r="F46" s="49">
        <f t="shared" si="2"/>
        <v>-32.731813757210524</v>
      </c>
      <c r="G46" s="49">
        <f t="shared" si="3"/>
        <v>5.1190508194425384</v>
      </c>
    </row>
    <row r="47" spans="1:10" customFormat="1" ht="12.9" customHeight="1" x14ac:dyDescent="0.45">
      <c r="B47" s="34" t="str">
        <f>+[2]depto!AB18</f>
        <v>Valle del Cauca</v>
      </c>
      <c r="C47" s="41">
        <f>+[2]depto!AE18</f>
        <v>430815.70334999956</v>
      </c>
      <c r="D47" s="41">
        <f>+[2]depto!AF18</f>
        <v>117679.61077999999</v>
      </c>
      <c r="E47" s="41">
        <f>+[2]depto!AG18</f>
        <v>160796.25481000001</v>
      </c>
      <c r="F47" s="49">
        <f t="shared" si="2"/>
        <v>36.639009718179508</v>
      </c>
      <c r="G47" s="49">
        <f t="shared" si="3"/>
        <v>4.3620615984421161</v>
      </c>
    </row>
    <row r="48" spans="1:10" customFormat="1" ht="12.9" customHeight="1" x14ac:dyDescent="0.45">
      <c r="B48" s="34" t="str">
        <f>+[2]depto!AB19</f>
        <v>Santander</v>
      </c>
      <c r="C48" s="41">
        <f>+[2]depto!AE19</f>
        <v>273180.29532999994</v>
      </c>
      <c r="D48" s="41">
        <f>+[2]depto!AF19</f>
        <v>129451.77378000003</v>
      </c>
      <c r="E48" s="41">
        <f>+[2]depto!AG19</f>
        <v>94249.509650000036</v>
      </c>
      <c r="F48" s="49">
        <f t="shared" si="2"/>
        <v>-27.193342433318325</v>
      </c>
      <c r="G48" s="49">
        <f t="shared" si="3"/>
        <v>2.5567894426524722</v>
      </c>
    </row>
    <row r="49" spans="2:10" customFormat="1" ht="12.9" customHeight="1" x14ac:dyDescent="0.45">
      <c r="B49" s="34" t="str">
        <f>+[2]depto!AB20</f>
        <v>Risaralda</v>
      </c>
      <c r="C49" s="41">
        <f>+[2]depto!AE20</f>
        <v>261360.52075999996</v>
      </c>
      <c r="D49" s="41">
        <f>+[2]depto!AF20</f>
        <v>94584.441649999964</v>
      </c>
      <c r="E49" s="41">
        <f>+[2]depto!AG20</f>
        <v>73277.502599999963</v>
      </c>
      <c r="F49" s="49">
        <f t="shared" si="2"/>
        <v>-22.526896261484687</v>
      </c>
      <c r="G49" s="49">
        <f t="shared" si="3"/>
        <v>1.9878633398451737</v>
      </c>
    </row>
    <row r="50" spans="2:10" customFormat="1" ht="12.9" customHeight="1" x14ac:dyDescent="0.45">
      <c r="B50" s="34" t="str">
        <f>+[2]depto!AB21</f>
        <v>Quindío</v>
      </c>
      <c r="C50" s="41">
        <f>+[2]depto!AE21</f>
        <v>265810.33183999994</v>
      </c>
      <c r="D50" s="41">
        <f>+[2]depto!AF21</f>
        <v>88798.868639999986</v>
      </c>
      <c r="E50" s="41">
        <f>+[2]depto!AG21</f>
        <v>67332.023699999991</v>
      </c>
      <c r="F50" s="49">
        <f t="shared" si="2"/>
        <v>-24.174682930960365</v>
      </c>
      <c r="G50" s="49">
        <f t="shared" si="3"/>
        <v>1.826575098245999</v>
      </c>
    </row>
    <row r="51" spans="2:10" customFormat="1" ht="12.9" customHeight="1" x14ac:dyDescent="0.45">
      <c r="B51" s="34" t="str">
        <f>+[2]depto!AB22</f>
        <v>Bolívar</v>
      </c>
      <c r="C51" s="41">
        <f>+[2]depto!AE22</f>
        <v>135761.57651000004</v>
      </c>
      <c r="D51" s="41">
        <f>+[2]depto!AF22</f>
        <v>63961.855080000001</v>
      </c>
      <c r="E51" s="41">
        <f>+[2]depto!AG22</f>
        <v>30952.841669999987</v>
      </c>
      <c r="F51" s="49">
        <f t="shared" si="2"/>
        <v>-51.607342170914428</v>
      </c>
      <c r="G51" s="49">
        <f t="shared" si="3"/>
        <v>0.83968499248260509</v>
      </c>
    </row>
    <row r="52" spans="2:10" customFormat="1" ht="12.9" customHeight="1" x14ac:dyDescent="0.45">
      <c r="B52" s="34" t="str">
        <f>+[2]depto!AB23</f>
        <v>Córdoba</v>
      </c>
      <c r="C52" s="41">
        <f>+[2]depto!AE23</f>
        <v>105912.67724</v>
      </c>
      <c r="D52" s="41">
        <f>+[2]depto!AF23</f>
        <v>36632.142910000002</v>
      </c>
      <c r="E52" s="41">
        <f>+[2]depto!AG23</f>
        <v>29161.207150000006</v>
      </c>
      <c r="F52" s="49">
        <f t="shared" si="2"/>
        <v>-20.39448191266078</v>
      </c>
      <c r="G52" s="49">
        <f t="shared" si="3"/>
        <v>0.79108174517830798</v>
      </c>
    </row>
    <row r="53" spans="2:10" customFormat="1" ht="12.9" customHeight="1" x14ac:dyDescent="0.45">
      <c r="B53" s="34" t="str">
        <f>+[2]depto!AB24</f>
        <v>Nariño</v>
      </c>
      <c r="C53" s="41">
        <f>+[2]depto!AE24</f>
        <v>130666.11092000002</v>
      </c>
      <c r="D53" s="41">
        <f>+[2]depto!AF24</f>
        <v>17647.860820000005</v>
      </c>
      <c r="E53" s="41">
        <f>+[2]depto!AG24</f>
        <v>27584.430539999994</v>
      </c>
      <c r="F53" s="49">
        <f t="shared" si="2"/>
        <v>56.304669565044698</v>
      </c>
      <c r="G53" s="49">
        <f t="shared" si="3"/>
        <v>0.74830713759848611</v>
      </c>
    </row>
    <row r="54" spans="2:10" customFormat="1" ht="12.9" customHeight="1" x14ac:dyDescent="0.45">
      <c r="B54" s="34" t="str">
        <f>+[2]depto!AB25</f>
        <v>Atlántico</v>
      </c>
      <c r="C54" s="41">
        <f>+[2]depto!AE25</f>
        <v>51863.252740000047</v>
      </c>
      <c r="D54" s="41">
        <f>+[2]depto!AF25</f>
        <v>15813.950839999998</v>
      </c>
      <c r="E54" s="41">
        <f>+[2]depto!AG25</f>
        <v>13067.529590000002</v>
      </c>
      <c r="F54" s="49">
        <f t="shared" si="2"/>
        <v>-17.367078459945407</v>
      </c>
      <c r="G54" s="49">
        <f t="shared" si="3"/>
        <v>0.35449438221306212</v>
      </c>
    </row>
    <row r="55" spans="2:10" customFormat="1" ht="12.9" customHeight="1" x14ac:dyDescent="0.45">
      <c r="B55" s="34" t="str">
        <f>+[2]depto!AB26</f>
        <v>Tolima</v>
      </c>
      <c r="C55" s="41">
        <f>+[2]depto!AE26</f>
        <v>56092.201939999999</v>
      </c>
      <c r="D55" s="41">
        <f>+[2]depto!AF26</f>
        <v>12424.999740000001</v>
      </c>
      <c r="E55" s="41">
        <f>+[2]depto!AG26</f>
        <v>10119.022429999999</v>
      </c>
      <c r="F55" s="49">
        <f t="shared" si="2"/>
        <v>-18.559173909487757</v>
      </c>
      <c r="G55" s="49">
        <f t="shared" si="3"/>
        <v>0.27450763208281109</v>
      </c>
    </row>
    <row r="56" spans="2:10" customFormat="1" ht="12.75" customHeight="1" x14ac:dyDescent="0.45">
      <c r="B56" s="35" t="s">
        <v>292</v>
      </c>
      <c r="C56" s="42">
        <f>+SUM(C41:C55)</f>
        <v>11151220.998259999</v>
      </c>
      <c r="D56" s="42">
        <f>+SUM(D41:D55)</f>
        <v>3749140.9648100007</v>
      </c>
      <c r="E56" s="42">
        <f>+SUM(E41:E55)</f>
        <v>3657192.9628700013</v>
      </c>
      <c r="F56" s="50">
        <f>+((E56/D56)-1)*100</f>
        <v>-2.4525085293681137</v>
      </c>
      <c r="G56" s="50">
        <f t="shared" si="3"/>
        <v>99.211893960330343</v>
      </c>
    </row>
    <row r="57" spans="2:10" customFormat="1" ht="12.75" customHeight="1" x14ac:dyDescent="0.45">
      <c r="B57" s="37" t="s">
        <v>293</v>
      </c>
      <c r="C57" s="43">
        <f>+C56/C58</f>
        <v>0.98703005813979661</v>
      </c>
      <c r="D57" s="43">
        <f>+D56/D58</f>
        <v>0.99001918677863032</v>
      </c>
      <c r="E57" s="43">
        <f>+E56/E58</f>
        <v>0.99211893960330344</v>
      </c>
      <c r="F57" s="47"/>
      <c r="G57" s="47"/>
    </row>
    <row r="58" spans="2:10" customFormat="1" ht="12.75" customHeight="1" x14ac:dyDescent="0.45">
      <c r="B58" s="39" t="s">
        <v>301</v>
      </c>
      <c r="C58" s="44">
        <f>+'pg. 1'!D36*1000</f>
        <v>11297752.187280007</v>
      </c>
      <c r="D58" s="44">
        <f>+'pg. 1'!E36*1000</f>
        <v>3786937.6824999996</v>
      </c>
      <c r="E58" s="44">
        <f>+'pg. 1'!F36*1000</f>
        <v>3686244.4782400001</v>
      </c>
      <c r="F58" s="48">
        <f>+((E58/D58)-1)*100</f>
        <v>-2.6589612162174703</v>
      </c>
      <c r="G58" s="48">
        <f>+(E58/$E$58)*100</f>
        <v>100</v>
      </c>
    </row>
    <row r="59" spans="2:10" customFormat="1" ht="13.5" customHeight="1" x14ac:dyDescent="0.4">
      <c r="B59" s="19" t="s">
        <v>171</v>
      </c>
      <c r="F59" s="77">
        <f>+'pg. 1'!H36</f>
        <v>-2.6589612162174592</v>
      </c>
      <c r="I59" s="5"/>
      <c r="J59" s="1"/>
    </row>
    <row r="60" spans="2:10" ht="13.2" x14ac:dyDescent="0.25">
      <c r="C60" s="1"/>
    </row>
    <row r="61" spans="2:10" ht="13.2" x14ac:dyDescent="0.25">
      <c r="C61" s="1"/>
    </row>
    <row r="62" spans="2:10" ht="13.2" x14ac:dyDescent="0.25">
      <c r="C62" s="1"/>
    </row>
    <row r="63" spans="2:10" ht="13.2" x14ac:dyDescent="0.25">
      <c r="C63" s="1"/>
    </row>
    <row r="64" spans="2:10" ht="13.2" x14ac:dyDescent="0.25">
      <c r="C64" s="1"/>
    </row>
    <row r="65" spans="3:3" ht="13.2" x14ac:dyDescent="0.25">
      <c r="C65" s="1"/>
    </row>
    <row r="66" spans="3:3" ht="13.2" x14ac:dyDescent="0.25">
      <c r="C66" s="1"/>
    </row>
    <row r="67" spans="3:3" ht="13.2" x14ac:dyDescent="0.25">
      <c r="C67" s="1"/>
    </row>
    <row r="68" spans="3:3" ht="13.2" x14ac:dyDescent="0.25">
      <c r="C68" s="1"/>
    </row>
    <row r="69" spans="3:3" ht="13.2" x14ac:dyDescent="0.25">
      <c r="C69" s="1"/>
    </row>
    <row r="70" spans="3:3" ht="13.2" x14ac:dyDescent="0.25">
      <c r="C70" s="1"/>
    </row>
    <row r="71" spans="3:3" ht="13.2" x14ac:dyDescent="0.25">
      <c r="C71" s="1"/>
    </row>
    <row r="72" spans="3:3" ht="13.2" x14ac:dyDescent="0.25">
      <c r="C72" s="1"/>
    </row>
    <row r="73" spans="3:3" ht="13.2" x14ac:dyDescent="0.25">
      <c r="C73" s="1"/>
    </row>
    <row r="74" spans="3:3" ht="13.2" x14ac:dyDescent="0.25">
      <c r="C74" s="1"/>
    </row>
    <row r="75" spans="3:3" ht="13.2" x14ac:dyDescent="0.25">
      <c r="C75" s="1"/>
    </row>
    <row r="76" spans="3:3" ht="13.2" x14ac:dyDescent="0.25">
      <c r="C76" s="1"/>
    </row>
    <row r="77" spans="3:3" ht="13.2" x14ac:dyDescent="0.25">
      <c r="C77" s="1"/>
    </row>
    <row r="78" spans="3:3" ht="13.2" x14ac:dyDescent="0.25">
      <c r="C78" s="1"/>
    </row>
    <row r="79" spans="3:3" ht="13.2" x14ac:dyDescent="0.25">
      <c r="C79" s="1"/>
    </row>
    <row r="80" spans="3:3" ht="13.2" x14ac:dyDescent="0.25">
      <c r="C80" s="1"/>
    </row>
    <row r="81" spans="3:3" ht="13.2" x14ac:dyDescent="0.25">
      <c r="C81" s="1"/>
    </row>
    <row r="82" spans="3:3" ht="13.2" x14ac:dyDescent="0.25">
      <c r="C82" s="1"/>
    </row>
    <row r="83" spans="3:3" ht="13.2" x14ac:dyDescent="0.25">
      <c r="C83" s="1"/>
    </row>
    <row r="84" spans="3:3" ht="13.2" x14ac:dyDescent="0.25">
      <c r="C84" s="1"/>
    </row>
    <row r="85" spans="3:3" ht="13.2" x14ac:dyDescent="0.25">
      <c r="C85" s="1"/>
    </row>
    <row r="86" spans="3:3" ht="13.2" x14ac:dyDescent="0.25">
      <c r="C86" s="1"/>
    </row>
    <row r="87" spans="3:3" ht="13.2" x14ac:dyDescent="0.25">
      <c r="C87" s="1"/>
    </row>
    <row r="88" spans="3:3" ht="13.2" x14ac:dyDescent="0.25">
      <c r="C88" s="1"/>
    </row>
    <row r="89" spans="3:3" ht="13.2" x14ac:dyDescent="0.25">
      <c r="C89" s="1"/>
    </row>
    <row r="90" spans="3:3" ht="13.2" x14ac:dyDescent="0.25">
      <c r="C90" s="1"/>
    </row>
    <row r="91" spans="3:3" ht="13.2" x14ac:dyDescent="0.25">
      <c r="C91" s="1"/>
    </row>
    <row r="92" spans="3:3" ht="13.2" x14ac:dyDescent="0.25">
      <c r="C92" s="1"/>
    </row>
    <row r="93" spans="3:3" ht="13.2" x14ac:dyDescent="0.25">
      <c r="C93" s="1"/>
    </row>
    <row r="94" spans="3:3" ht="13.2" x14ac:dyDescent="0.25">
      <c r="C94" s="1"/>
    </row>
    <row r="95" spans="3:3" ht="13.2" x14ac:dyDescent="0.25">
      <c r="C95" s="1"/>
    </row>
    <row r="96" spans="3:3" ht="13.2" x14ac:dyDescent="0.25">
      <c r="C96" s="1"/>
    </row>
    <row r="97" spans="3:3" ht="13.2" x14ac:dyDescent="0.25">
      <c r="C97" s="1"/>
    </row>
    <row r="98" spans="3:3" ht="13.2" x14ac:dyDescent="0.25">
      <c r="C98" s="1"/>
    </row>
    <row r="99" spans="3:3" ht="13.2" x14ac:dyDescent="0.25">
      <c r="C99" s="1"/>
    </row>
    <row r="100" spans="3:3" ht="13.2" x14ac:dyDescent="0.25">
      <c r="C100" s="1"/>
    </row>
    <row r="101" spans="3:3" ht="13.2" x14ac:dyDescent="0.25">
      <c r="C101" s="1"/>
    </row>
    <row r="102" spans="3:3" ht="13.2" x14ac:dyDescent="0.25">
      <c r="C102" s="1"/>
    </row>
    <row r="103" spans="3:3" ht="13.2" x14ac:dyDescent="0.25">
      <c r="C103" s="1"/>
    </row>
    <row r="104" spans="3:3" ht="13.2" x14ac:dyDescent="0.25">
      <c r="C104" s="1"/>
    </row>
    <row r="105" spans="3:3" ht="13.2" x14ac:dyDescent="0.25">
      <c r="C105" s="1"/>
    </row>
    <row r="106" spans="3:3" ht="13.2" x14ac:dyDescent="0.25">
      <c r="C106" s="1"/>
    </row>
    <row r="107" spans="3:3" ht="13.2" x14ac:dyDescent="0.25">
      <c r="C107" s="1"/>
    </row>
    <row r="108" spans="3:3" ht="13.2" x14ac:dyDescent="0.25">
      <c r="C108" s="1"/>
    </row>
    <row r="109" spans="3:3" ht="13.2" x14ac:dyDescent="0.25">
      <c r="C109" s="1"/>
    </row>
    <row r="110" spans="3:3" ht="13.2" x14ac:dyDescent="0.25">
      <c r="C110" s="1"/>
    </row>
    <row r="111" spans="3:3" ht="13.2" x14ac:dyDescent="0.25">
      <c r="C111" s="1"/>
    </row>
    <row r="112" spans="3:3" ht="13.2" x14ac:dyDescent="0.25">
      <c r="C112" s="1"/>
    </row>
    <row r="113" spans="3:3" ht="13.2" x14ac:dyDescent="0.25">
      <c r="C113" s="1"/>
    </row>
    <row r="114" spans="3:3" ht="13.2" x14ac:dyDescent="0.25">
      <c r="C114" s="1"/>
    </row>
    <row r="115" spans="3:3" ht="13.2" x14ac:dyDescent="0.25">
      <c r="C115" s="1"/>
    </row>
    <row r="116" spans="3:3" ht="13.2" x14ac:dyDescent="0.25">
      <c r="C116" s="1"/>
    </row>
    <row r="117" spans="3:3" ht="13.2" x14ac:dyDescent="0.25">
      <c r="C117" s="1"/>
    </row>
    <row r="118" spans="3:3" ht="13.2" x14ac:dyDescent="0.25">
      <c r="C118" s="1"/>
    </row>
    <row r="119" spans="3:3" ht="13.2" x14ac:dyDescent="0.25">
      <c r="C119" s="1"/>
    </row>
    <row r="120" spans="3:3" ht="13.2" x14ac:dyDescent="0.25">
      <c r="C120" s="1"/>
    </row>
    <row r="121" spans="3:3" ht="13.2" x14ac:dyDescent="0.25">
      <c r="C121" s="1"/>
    </row>
    <row r="122" spans="3:3" ht="13.2" x14ac:dyDescent="0.25">
      <c r="C122" s="1"/>
    </row>
    <row r="123" spans="3:3" ht="13.2" x14ac:dyDescent="0.25">
      <c r="C123" s="1"/>
    </row>
    <row r="124" spans="3:3" ht="13.2" x14ac:dyDescent="0.25">
      <c r="C124" s="1"/>
    </row>
    <row r="125" spans="3:3" ht="13.2" x14ac:dyDescent="0.25">
      <c r="C125" s="1"/>
    </row>
    <row r="126" spans="3:3" ht="13.2" x14ac:dyDescent="0.25">
      <c r="C126" s="1"/>
    </row>
    <row r="127" spans="3:3" ht="13.2" x14ac:dyDescent="0.25">
      <c r="C127" s="1"/>
    </row>
    <row r="128" spans="3:3" ht="13.2" x14ac:dyDescent="0.25">
      <c r="C128" s="1"/>
    </row>
    <row r="129" spans="3:6" ht="13.2" x14ac:dyDescent="0.25">
      <c r="C129" s="1"/>
    </row>
    <row r="130" spans="3:6" ht="13.2" x14ac:dyDescent="0.25">
      <c r="C130" s="1"/>
    </row>
    <row r="131" spans="3:6" ht="13.2" x14ac:dyDescent="0.25">
      <c r="C131" s="1"/>
    </row>
    <row r="132" spans="3:6" ht="13.2" x14ac:dyDescent="0.25">
      <c r="C132" s="1"/>
    </row>
    <row r="133" spans="3:6" ht="13.2" x14ac:dyDescent="0.25">
      <c r="C133" s="1"/>
    </row>
    <row r="134" spans="3:6" ht="13.2" x14ac:dyDescent="0.25">
      <c r="C134" s="1"/>
    </row>
    <row r="135" spans="3:6" ht="13.2" x14ac:dyDescent="0.25">
      <c r="C135" s="1"/>
    </row>
    <row r="136" spans="3:6" ht="13.2" x14ac:dyDescent="0.25">
      <c r="C136" s="1"/>
    </row>
    <row r="137" spans="3:6" ht="13.2" x14ac:dyDescent="0.25">
      <c r="C137" s="1"/>
    </row>
    <row r="138" spans="3:6" ht="13.2" x14ac:dyDescent="0.25">
      <c r="C138" s="1"/>
    </row>
    <row r="139" spans="3:6" ht="13.2" x14ac:dyDescent="0.25">
      <c r="C139" s="1"/>
    </row>
    <row r="140" spans="3:6" ht="13.2" x14ac:dyDescent="0.25">
      <c r="C140" s="1"/>
      <c r="F140" s="4"/>
    </row>
    <row r="141" spans="3:6" ht="13.2" x14ac:dyDescent="0.25">
      <c r="C141" s="1"/>
      <c r="F141" s="3"/>
    </row>
    <row r="142" spans="3:6" ht="13.2" x14ac:dyDescent="0.25">
      <c r="C142" s="1"/>
    </row>
    <row r="143" spans="3:6" ht="13.2" x14ac:dyDescent="0.25">
      <c r="C143" s="1"/>
    </row>
    <row r="144" spans="3:6" ht="13.2" x14ac:dyDescent="0.25">
      <c r="C144" s="1"/>
    </row>
    <row r="145" spans="3:3" ht="13.2" x14ac:dyDescent="0.25">
      <c r="C145" s="1"/>
    </row>
    <row r="146" spans="3:3" ht="13.2" x14ac:dyDescent="0.25">
      <c r="C146" s="1"/>
    </row>
    <row r="147" spans="3:3" ht="13.2" x14ac:dyDescent="0.25">
      <c r="C147" s="1"/>
    </row>
    <row r="148" spans="3:3" ht="13.2" x14ac:dyDescent="0.25">
      <c r="C148" s="1"/>
    </row>
    <row r="149" spans="3:3" ht="13.2" x14ac:dyDescent="0.25">
      <c r="C149" s="1"/>
    </row>
    <row r="150" spans="3:3" ht="13.2" x14ac:dyDescent="0.25">
      <c r="C150" s="1"/>
    </row>
    <row r="151" spans="3:3" ht="13.2" x14ac:dyDescent="0.25">
      <c r="C151" s="1"/>
    </row>
    <row r="152" spans="3:3" ht="13.2" x14ac:dyDescent="0.25">
      <c r="C152" s="1"/>
    </row>
    <row r="153" spans="3:3" ht="13.2" x14ac:dyDescent="0.25">
      <c r="C153" s="1"/>
    </row>
    <row r="154" spans="3:3" ht="13.2" x14ac:dyDescent="0.25">
      <c r="C154" s="1"/>
    </row>
    <row r="155" spans="3:3" ht="13.2" x14ac:dyDescent="0.25">
      <c r="C155" s="1"/>
    </row>
    <row r="156" spans="3:3" ht="13.2" x14ac:dyDescent="0.25">
      <c r="C156" s="1"/>
    </row>
    <row r="157" spans="3:3" ht="13.2" x14ac:dyDescent="0.25">
      <c r="C157" s="1"/>
    </row>
    <row r="158" spans="3:3" ht="13.2" x14ac:dyDescent="0.25">
      <c r="C158" s="1"/>
    </row>
    <row r="159" spans="3:3" ht="13.2" x14ac:dyDescent="0.25">
      <c r="C159" s="1"/>
    </row>
    <row r="160" spans="3:3" ht="13.2" x14ac:dyDescent="0.25">
      <c r="C160" s="1"/>
    </row>
    <row r="161" spans="3:3" ht="13.2" x14ac:dyDescent="0.25">
      <c r="C161" s="1"/>
    </row>
    <row r="162" spans="3:3" ht="13.2" x14ac:dyDescent="0.25">
      <c r="C162" s="1"/>
    </row>
    <row r="163" spans="3:3" ht="13.2" x14ac:dyDescent="0.25">
      <c r="C163" s="1"/>
    </row>
    <row r="164" spans="3:3" ht="13.2" x14ac:dyDescent="0.25">
      <c r="C164" s="1"/>
    </row>
    <row r="165" spans="3:3" ht="13.2" x14ac:dyDescent="0.25">
      <c r="C165" s="1"/>
    </row>
    <row r="166" spans="3:3" ht="13.2" x14ac:dyDescent="0.25">
      <c r="C166" s="1"/>
    </row>
    <row r="167" spans="3:3" ht="13.2" x14ac:dyDescent="0.25">
      <c r="C167" s="1"/>
    </row>
    <row r="168" spans="3:3" ht="13.2" x14ac:dyDescent="0.25">
      <c r="C168" s="1"/>
    </row>
    <row r="169" spans="3:3" ht="13.2" x14ac:dyDescent="0.25">
      <c r="C169" s="1"/>
    </row>
    <row r="170" spans="3:3" ht="13.2" x14ac:dyDescent="0.25">
      <c r="C170" s="1"/>
    </row>
    <row r="171" spans="3:3" ht="13.2" x14ac:dyDescent="0.25">
      <c r="C171" s="1"/>
    </row>
    <row r="172" spans="3:3" ht="13.2" x14ac:dyDescent="0.25">
      <c r="C172" s="1"/>
    </row>
    <row r="173" spans="3:3" ht="13.2" x14ac:dyDescent="0.25">
      <c r="C173" s="1"/>
    </row>
    <row r="174" spans="3:3" ht="13.2" x14ac:dyDescent="0.25">
      <c r="C174" s="1"/>
    </row>
    <row r="175" spans="3:3" ht="13.2" x14ac:dyDescent="0.25">
      <c r="C175" s="1"/>
    </row>
    <row r="176" spans="3:3" ht="13.2" x14ac:dyDescent="0.25">
      <c r="C176" s="1"/>
    </row>
    <row r="177" spans="3:3" ht="13.2" x14ac:dyDescent="0.25">
      <c r="C177" s="1"/>
    </row>
    <row r="178" spans="3:3" ht="13.2" x14ac:dyDescent="0.25">
      <c r="C178" s="1"/>
    </row>
    <row r="179" spans="3:3" ht="13.2" x14ac:dyDescent="0.25">
      <c r="C179" s="1"/>
    </row>
    <row r="180" spans="3:3" ht="13.2" x14ac:dyDescent="0.25">
      <c r="C180" s="1"/>
    </row>
    <row r="181" spans="3:3" ht="13.2" x14ac:dyDescent="0.25">
      <c r="C181" s="1"/>
    </row>
    <row r="182" spans="3:3" ht="13.2" x14ac:dyDescent="0.25">
      <c r="C182" s="1"/>
    </row>
    <row r="183" spans="3:3" ht="13.2" x14ac:dyDescent="0.25">
      <c r="C183" s="1"/>
    </row>
    <row r="184" spans="3:3" ht="13.2" x14ac:dyDescent="0.25">
      <c r="C184" s="1"/>
    </row>
    <row r="185" spans="3:3" ht="13.2" x14ac:dyDescent="0.25">
      <c r="C185" s="1"/>
    </row>
    <row r="186" spans="3:3" ht="13.2" x14ac:dyDescent="0.25">
      <c r="C186" s="1"/>
    </row>
    <row r="187" spans="3:3" ht="13.2" x14ac:dyDescent="0.25">
      <c r="C187" s="1"/>
    </row>
    <row r="188" spans="3:3" ht="13.2" x14ac:dyDescent="0.25">
      <c r="C188" s="1"/>
    </row>
    <row r="189" spans="3:3" ht="13.2" x14ac:dyDescent="0.25">
      <c r="C189" s="1"/>
    </row>
    <row r="190" spans="3:3" ht="13.2" x14ac:dyDescent="0.25">
      <c r="C190" s="1"/>
    </row>
    <row r="191" spans="3:3" ht="13.2" x14ac:dyDescent="0.25">
      <c r="C191" s="1"/>
    </row>
    <row r="192" spans="3:3" ht="13.2" x14ac:dyDescent="0.25">
      <c r="C192" s="1"/>
    </row>
    <row r="193" spans="3:3" ht="13.2" x14ac:dyDescent="0.25">
      <c r="C193" s="1"/>
    </row>
    <row r="194" spans="3:3" ht="13.2" x14ac:dyDescent="0.25">
      <c r="C194" s="1"/>
    </row>
    <row r="195" spans="3:3" ht="13.2" x14ac:dyDescent="0.25">
      <c r="C195" s="1"/>
    </row>
    <row r="196" spans="3:3" ht="13.2" x14ac:dyDescent="0.25">
      <c r="C196" s="1"/>
    </row>
    <row r="197" spans="3:3" ht="13.2" x14ac:dyDescent="0.25">
      <c r="C197" s="1"/>
    </row>
    <row r="198" spans="3:3" ht="13.2" x14ac:dyDescent="0.25">
      <c r="C198" s="1"/>
    </row>
    <row r="199" spans="3:3" ht="13.2" x14ac:dyDescent="0.25">
      <c r="C199" s="1"/>
    </row>
    <row r="200" spans="3:3" ht="13.2" x14ac:dyDescent="0.25">
      <c r="C200" s="1"/>
    </row>
    <row r="201" spans="3:3" ht="13.2" x14ac:dyDescent="0.25">
      <c r="C201" s="1"/>
    </row>
    <row r="202" spans="3:3" ht="13.2" x14ac:dyDescent="0.25">
      <c r="C202" s="1"/>
    </row>
    <row r="203" spans="3:3" ht="13.2" x14ac:dyDescent="0.25">
      <c r="C203" s="1"/>
    </row>
    <row r="204" spans="3:3" ht="13.2" x14ac:dyDescent="0.25">
      <c r="C204" s="1"/>
    </row>
    <row r="205" spans="3:3" ht="13.2" x14ac:dyDescent="0.25">
      <c r="C205" s="1"/>
    </row>
    <row r="206" spans="3:3" ht="13.2" x14ac:dyDescent="0.25">
      <c r="C206" s="1"/>
    </row>
    <row r="207" spans="3:3" ht="13.2" x14ac:dyDescent="0.25">
      <c r="C207" s="1"/>
    </row>
    <row r="208" spans="3:3" ht="13.2" x14ac:dyDescent="0.25">
      <c r="C208" s="1"/>
    </row>
    <row r="209" spans="3:3" ht="13.2" x14ac:dyDescent="0.25">
      <c r="C209" s="1"/>
    </row>
    <row r="210" spans="3:3" ht="13.2" x14ac:dyDescent="0.25">
      <c r="C210" s="1"/>
    </row>
    <row r="211" spans="3:3" ht="13.2" x14ac:dyDescent="0.25">
      <c r="C211" s="1"/>
    </row>
    <row r="212" spans="3:3" ht="13.2" x14ac:dyDescent="0.25">
      <c r="C212" s="1"/>
    </row>
    <row r="213" spans="3:3" ht="13.2" x14ac:dyDescent="0.25">
      <c r="C213" s="1"/>
    </row>
    <row r="214" spans="3:3" ht="13.2" x14ac:dyDescent="0.25">
      <c r="C214" s="1"/>
    </row>
    <row r="215" spans="3:3" ht="13.2" x14ac:dyDescent="0.25">
      <c r="C215" s="1"/>
    </row>
    <row r="216" spans="3:3" ht="13.2" x14ac:dyDescent="0.25">
      <c r="C216" s="1"/>
    </row>
    <row r="217" spans="3:3" ht="13.2" x14ac:dyDescent="0.25">
      <c r="C217" s="1"/>
    </row>
    <row r="218" spans="3:3" ht="13.2" x14ac:dyDescent="0.25">
      <c r="C218" s="1"/>
    </row>
    <row r="219" spans="3:3" ht="13.2" x14ac:dyDescent="0.25">
      <c r="C219" s="1"/>
    </row>
    <row r="220" spans="3:3" ht="13.2" x14ac:dyDescent="0.25">
      <c r="C220" s="1"/>
    </row>
    <row r="221" spans="3:3" ht="13.2" x14ac:dyDescent="0.25">
      <c r="C221" s="1"/>
    </row>
    <row r="222" spans="3:3" ht="13.2" x14ac:dyDescent="0.25">
      <c r="C222" s="1"/>
    </row>
    <row r="223" spans="3:3" ht="13.2" x14ac:dyDescent="0.25">
      <c r="C223" s="1"/>
    </row>
    <row r="224" spans="3:3" ht="13.2" x14ac:dyDescent="0.25">
      <c r="C224" s="1"/>
    </row>
    <row r="225" spans="3:3" ht="13.2" x14ac:dyDescent="0.25">
      <c r="C225" s="1"/>
    </row>
    <row r="226" spans="3:3" ht="13.2" x14ac:dyDescent="0.25">
      <c r="C226" s="1"/>
    </row>
    <row r="227" spans="3:3" ht="13.2" x14ac:dyDescent="0.25">
      <c r="C227" s="1"/>
    </row>
    <row r="228" spans="3:3" ht="13.2" x14ac:dyDescent="0.25">
      <c r="C228" s="1"/>
    </row>
    <row r="229" spans="3:3" ht="13.2" x14ac:dyDescent="0.25">
      <c r="C229" s="1"/>
    </row>
    <row r="230" spans="3:3" ht="13.2" x14ac:dyDescent="0.25">
      <c r="C230" s="1"/>
    </row>
    <row r="231" spans="3:3" ht="13.2" x14ac:dyDescent="0.25">
      <c r="C231" s="1"/>
    </row>
    <row r="232" spans="3:3" ht="13.2" x14ac:dyDescent="0.25">
      <c r="C232" s="1"/>
    </row>
    <row r="233" spans="3:3" ht="13.2" x14ac:dyDescent="0.25">
      <c r="C233" s="1"/>
    </row>
    <row r="234" spans="3:3" ht="13.2" x14ac:dyDescent="0.25">
      <c r="C234" s="1"/>
    </row>
    <row r="235" spans="3:3" ht="13.2" x14ac:dyDescent="0.25">
      <c r="C235" s="1"/>
    </row>
    <row r="236" spans="3:3" ht="13.2" x14ac:dyDescent="0.25">
      <c r="C236" s="1"/>
    </row>
    <row r="237" spans="3:3" ht="13.2" x14ac:dyDescent="0.25">
      <c r="C237" s="1"/>
    </row>
    <row r="238" spans="3:3" ht="13.2" x14ac:dyDescent="0.25">
      <c r="C238" s="1"/>
    </row>
    <row r="239" spans="3:3" ht="13.2" x14ac:dyDescent="0.25">
      <c r="C239" s="1"/>
    </row>
    <row r="248" ht="13.2" x14ac:dyDescent="0.25"/>
    <row r="249" ht="13.2" x14ac:dyDescent="0.25"/>
    <row r="250" ht="13.2" x14ac:dyDescent="0.25"/>
    <row r="251" ht="13.2" x14ac:dyDescent="0.25"/>
    <row r="262" ht="12.75" customHeight="1" x14ac:dyDescent="0.25"/>
    <row r="263" ht="12.75" customHeight="1" x14ac:dyDescent="0.25"/>
    <row r="264" ht="13.2" x14ac:dyDescent="0.25"/>
    <row r="265" ht="13.2" x14ac:dyDescent="0.25"/>
    <row r="266" ht="13.2" x14ac:dyDescent="0.25"/>
    <row r="274" ht="12.75" customHeight="1" x14ac:dyDescent="0.25"/>
    <row r="275" ht="12.75" customHeight="1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90" ht="13.2" x14ac:dyDescent="0.25"/>
    <row r="291" ht="13.2" x14ac:dyDescent="0.25"/>
    <row r="292" ht="12.75" customHeight="1" x14ac:dyDescent="0.25"/>
    <row r="293" ht="12.75" customHeight="1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</sheetData>
  <mergeCells count="3">
    <mergeCell ref="B10:G10"/>
    <mergeCell ref="D14:E14"/>
    <mergeCell ref="D39:E39"/>
  </mergeCells>
  <pageMargins left="0.7" right="0.7" top="0.75" bottom="0.75" header="0.3" footer="0.3"/>
  <pageSetup scale="90" orientation="portrait" r:id="rId1"/>
  <headerFooter>
    <oddFooter>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46EBF-CEDB-4D33-BC9E-6F6C49229EDD}">
  <dimension ref="A1:J312"/>
  <sheetViews>
    <sheetView showGridLines="0" zoomScaleNormal="100" workbookViewId="0">
      <selection activeCell="B1" sqref="B1"/>
    </sheetView>
  </sheetViews>
  <sheetFormatPr baseColWidth="10" defaultColWidth="11.44140625" defaultRowHeight="0" customHeight="1" zeroHeight="1" x14ac:dyDescent="0.25"/>
  <cols>
    <col min="1" max="1" width="1" style="1" customWidth="1"/>
    <col min="2" max="2" width="36.109375" style="1" customWidth="1"/>
    <col min="3" max="3" width="11" style="2" customWidth="1"/>
    <col min="4" max="4" width="11" style="1" customWidth="1"/>
    <col min="5" max="6" width="10.88671875" style="1" customWidth="1"/>
    <col min="7" max="7" width="12.88671875" style="1" customWidth="1"/>
    <col min="8" max="8" width="11.44140625" style="1" hidden="1" customWidth="1"/>
    <col min="9" max="9" width="1" style="1" customWidth="1"/>
    <col min="10" max="10" width="1.6640625" style="1" customWidth="1"/>
    <col min="11" max="16384" width="11.44140625" style="1"/>
  </cols>
  <sheetData>
    <row r="1" spans="1:10" ht="13.2" x14ac:dyDescent="0.25"/>
    <row r="2" spans="1:10" ht="6.75" customHeight="1" x14ac:dyDescent="0.25"/>
    <row r="3" spans="1:10" ht="13.2" x14ac:dyDescent="0.25"/>
    <row r="4" spans="1:10" ht="13.2" x14ac:dyDescent="0.25"/>
    <row r="5" spans="1:10" ht="13.2" x14ac:dyDescent="0.25"/>
    <row r="6" spans="1:10" ht="18" customHeight="1" x14ac:dyDescent="0.5">
      <c r="A6" s="12"/>
      <c r="C6" s="54" t="s">
        <v>363</v>
      </c>
      <c r="D6" s="2"/>
      <c r="F6"/>
      <c r="G6" s="51"/>
      <c r="H6" s="51"/>
      <c r="I6" s="51"/>
    </row>
    <row r="7" spans="1:10" ht="16.8" x14ac:dyDescent="0.45">
      <c r="A7" s="9"/>
      <c r="B7" s="9"/>
      <c r="C7" s="7" t="s">
        <v>283</v>
      </c>
      <c r="E7" s="9"/>
      <c r="F7" s="9"/>
      <c r="G7" s="9"/>
      <c r="H7" s="9"/>
      <c r="I7" s="9"/>
    </row>
    <row r="8" spans="1:10" ht="9.75" customHeight="1" x14ac:dyDescent="0.45">
      <c r="A8" s="9"/>
      <c r="B8" s="9"/>
      <c r="C8" s="7"/>
      <c r="D8" s="9"/>
      <c r="E8" s="9"/>
      <c r="F8" s="9"/>
      <c r="G8" s="9"/>
    </row>
    <row r="9" spans="1:10" ht="8.25" customHeight="1" x14ac:dyDescent="0.45">
      <c r="A9" s="9"/>
      <c r="B9" s="9"/>
      <c r="C9" s="7"/>
      <c r="D9" s="9"/>
      <c r="E9" s="9"/>
      <c r="F9" s="9"/>
      <c r="G9" s="9"/>
    </row>
    <row r="10" spans="1:10" ht="15.75" customHeight="1" x14ac:dyDescent="0.45">
      <c r="A10" s="9"/>
      <c r="B10" s="153" t="s">
        <v>342</v>
      </c>
      <c r="C10" s="153"/>
      <c r="D10" s="153"/>
      <c r="E10" s="153"/>
      <c r="F10" s="153"/>
      <c r="G10" s="153"/>
    </row>
    <row r="11" spans="1:10" ht="21" customHeight="1" x14ac:dyDescent="0.5">
      <c r="A11" s="9"/>
      <c r="B11" s="53" t="s">
        <v>356</v>
      </c>
      <c r="C11" s="53"/>
      <c r="D11" s="53"/>
      <c r="E11" s="53"/>
      <c r="F11" s="53"/>
      <c r="G11" s="53"/>
    </row>
    <row r="12" spans="1:10" ht="17.25" customHeight="1" x14ac:dyDescent="0.5">
      <c r="A12" s="9"/>
      <c r="B12" s="70" t="s">
        <v>319</v>
      </c>
      <c r="C12" s="53"/>
      <c r="D12" s="53"/>
      <c r="E12" s="53"/>
      <c r="F12" s="53"/>
      <c r="G12" s="53"/>
    </row>
    <row r="13" spans="1:10" ht="13.5" customHeight="1" x14ac:dyDescent="0.25">
      <c r="B13" s="61"/>
      <c r="C13" s="60" t="s">
        <v>317</v>
      </c>
      <c r="D13" s="60"/>
      <c r="E13" s="60"/>
      <c r="F13" s="45" t="s">
        <v>290</v>
      </c>
      <c r="G13" s="45" t="s">
        <v>291</v>
      </c>
    </row>
    <row r="14" spans="1:10" ht="13.5" customHeight="1" x14ac:dyDescent="0.45">
      <c r="B14" s="63" t="s">
        <v>316</v>
      </c>
      <c r="C14" s="33" t="s">
        <v>297</v>
      </c>
      <c r="D14" s="151" t="str">
        <f>+[2]producto!$H$4</f>
        <v>Enero - abril</v>
      </c>
      <c r="E14" s="152"/>
      <c r="F14" s="46"/>
      <c r="G14" s="46"/>
      <c r="I14"/>
      <c r="J14"/>
    </row>
    <row r="15" spans="1:10" customFormat="1" ht="13.5" customHeight="1" x14ac:dyDescent="0.45">
      <c r="B15" s="64"/>
      <c r="C15" s="85">
        <f>+'pg. 6'!C15</f>
        <v>2025</v>
      </c>
      <c r="D15" s="85">
        <f>+'pg. 6'!D15</f>
        <v>2025</v>
      </c>
      <c r="E15" s="85">
        <f>+'pg. 6'!E15</f>
        <v>2026</v>
      </c>
      <c r="F15" s="85" t="str">
        <f>+'pg. 6'!F15</f>
        <v>2026/2025</v>
      </c>
      <c r="G15" s="85" t="str">
        <f>+'pg. 6'!G15</f>
        <v>2026</v>
      </c>
      <c r="H15" s="85">
        <f>+'pg. 6'!H15</f>
        <v>0</v>
      </c>
    </row>
    <row r="16" spans="1:10" customFormat="1" ht="12.9" customHeight="1" x14ac:dyDescent="0.45">
      <c r="B16" s="34" t="str">
        <f>+[2]depto!AU12</f>
        <v>Valle del Cauca</v>
      </c>
      <c r="C16" s="41">
        <f>+[2]depto!AX12</f>
        <v>718951.26574999955</v>
      </c>
      <c r="D16" s="41">
        <f>+[2]depto!AY12</f>
        <v>230438.37645999988</v>
      </c>
      <c r="E16" s="41">
        <f>+[2]depto!AZ12</f>
        <v>244843.85512000002</v>
      </c>
      <c r="F16" s="49">
        <f>IFERROR((((E16/D16)-1)*100),"…")</f>
        <v>6.251336639885019</v>
      </c>
      <c r="G16" s="49">
        <f>+(E16/E$33)*100</f>
        <v>18.686958141641117</v>
      </c>
    </row>
    <row r="17" spans="2:7" customFormat="1" ht="12.9" customHeight="1" x14ac:dyDescent="0.45">
      <c r="B17" s="34" t="str">
        <f>+[2]depto!AU13</f>
        <v>Magdalena</v>
      </c>
      <c r="C17" s="41">
        <f>+[2]depto!AX13</f>
        <v>603510.92621000006</v>
      </c>
      <c r="D17" s="41">
        <f>+[2]depto!AY13</f>
        <v>204109.44673000003</v>
      </c>
      <c r="E17" s="41">
        <f>+[2]depto!AZ13</f>
        <v>216792.83203999995</v>
      </c>
      <c r="F17" s="49">
        <f t="shared" ref="F17:F30" si="0">IFERROR((((E17/D17)-1)*100),"…")</f>
        <v>6.2140119005749783</v>
      </c>
      <c r="G17" s="49">
        <f t="shared" ref="G17:G33" si="1">+(E17/E$33)*100</f>
        <v>16.546049627236041</v>
      </c>
    </row>
    <row r="18" spans="2:7" customFormat="1" ht="12.9" customHeight="1" x14ac:dyDescent="0.45">
      <c r="B18" s="34" t="str">
        <f>+[2]depto!AU14</f>
        <v>Antioquia</v>
      </c>
      <c r="C18" s="41">
        <f>+[2]depto!AX14</f>
        <v>608335.70886999951</v>
      </c>
      <c r="D18" s="41">
        <f>+[2]depto!AY14</f>
        <v>196356.67244999993</v>
      </c>
      <c r="E18" s="41">
        <f>+[2]depto!AZ14</f>
        <v>174613.34856999991</v>
      </c>
      <c r="F18" s="49">
        <f t="shared" si="0"/>
        <v>-11.073381723524934</v>
      </c>
      <c r="G18" s="49">
        <f t="shared" si="1"/>
        <v>13.326829599624453</v>
      </c>
    </row>
    <row r="19" spans="2:7" customFormat="1" ht="12.9" customHeight="1" x14ac:dyDescent="0.45">
      <c r="B19" s="34" t="str">
        <f>+[2]depto!AU15</f>
        <v>Atlántico</v>
      </c>
      <c r="C19" s="41">
        <f>+[2]depto!AX15</f>
        <v>395138.90894000005</v>
      </c>
      <c r="D19" s="41">
        <f>+[2]depto!AY15</f>
        <v>132870.81737999999</v>
      </c>
      <c r="E19" s="41">
        <f>+[2]depto!AZ15</f>
        <v>140652.45164999997</v>
      </c>
      <c r="F19" s="49">
        <f t="shared" si="0"/>
        <v>5.8565412808029294</v>
      </c>
      <c r="G19" s="49">
        <f t="shared" si="1"/>
        <v>10.734868045655325</v>
      </c>
    </row>
    <row r="20" spans="2:7" customFormat="1" ht="12.9" customHeight="1" x14ac:dyDescent="0.45">
      <c r="B20" s="34" t="str">
        <f>+[2]depto!AU16</f>
        <v>Caldas</v>
      </c>
      <c r="C20" s="41">
        <f>+[2]depto!AX16</f>
        <v>398978.97883000004</v>
      </c>
      <c r="D20" s="41">
        <f>+[2]depto!AY16</f>
        <v>120358.76116000001</v>
      </c>
      <c r="E20" s="41">
        <f>+[2]depto!AZ16</f>
        <v>138822.06062000006</v>
      </c>
      <c r="F20" s="49">
        <f t="shared" si="0"/>
        <v>15.340220588890663</v>
      </c>
      <c r="G20" s="49">
        <f t="shared" si="1"/>
        <v>10.59516905037656</v>
      </c>
    </row>
    <row r="21" spans="2:7" customFormat="1" ht="12.9" customHeight="1" x14ac:dyDescent="0.45">
      <c r="B21" s="34" t="str">
        <f>+[2]depto!AU17</f>
        <v>Bogotá D.C.</v>
      </c>
      <c r="C21" s="41">
        <f>+[2]depto!AX17</f>
        <v>418635.93922999984</v>
      </c>
      <c r="D21" s="41">
        <f>+[2]depto!AY17</f>
        <v>113083.15356999998</v>
      </c>
      <c r="E21" s="41">
        <f>+[2]depto!AZ17</f>
        <v>120666.36823000008</v>
      </c>
      <c r="F21" s="49">
        <f t="shared" si="0"/>
        <v>6.7058747661348006</v>
      </c>
      <c r="G21" s="49">
        <f t="shared" si="1"/>
        <v>9.2094913760965156</v>
      </c>
    </row>
    <row r="22" spans="2:7" customFormat="1" ht="12.9" customHeight="1" x14ac:dyDescent="0.45">
      <c r="B22" s="34" t="str">
        <f>+[2]depto!AU18</f>
        <v>Cundinamarca</v>
      </c>
      <c r="C22" s="41">
        <f>+[2]depto!AX18</f>
        <v>248314.83805999986</v>
      </c>
      <c r="D22" s="41">
        <f>+[2]depto!AY18</f>
        <v>68623.90571000005</v>
      </c>
      <c r="E22" s="41">
        <f>+[2]depto!AZ18</f>
        <v>79712.892339999889</v>
      </c>
      <c r="F22" s="49">
        <f t="shared" si="0"/>
        <v>16.15907243295236</v>
      </c>
      <c r="G22" s="49">
        <f t="shared" si="1"/>
        <v>6.0838426260551293</v>
      </c>
    </row>
    <row r="23" spans="2:7" customFormat="1" ht="12.9" customHeight="1" x14ac:dyDescent="0.45">
      <c r="B23" s="34" t="str">
        <f>+[2]depto!AU19</f>
        <v>Risaralda</v>
      </c>
      <c r="C23" s="41">
        <f>+[2]depto!AX19</f>
        <v>91126.427519999983</v>
      </c>
      <c r="D23" s="41">
        <f>+[2]depto!AY19</f>
        <v>27925.315489999994</v>
      </c>
      <c r="E23" s="41">
        <f>+[2]depto!AZ19</f>
        <v>30632.946389999994</v>
      </c>
      <c r="F23" s="49">
        <f t="shared" si="0"/>
        <v>9.6959724625836241</v>
      </c>
      <c r="G23" s="49">
        <f t="shared" si="1"/>
        <v>2.3379659116399316</v>
      </c>
    </row>
    <row r="24" spans="2:7" customFormat="1" ht="12.9" customHeight="1" x14ac:dyDescent="0.45">
      <c r="B24" s="34" t="str">
        <f>+[2]depto!AU20</f>
        <v>Cauca</v>
      </c>
      <c r="C24" s="41">
        <f>+[2]depto!AX20</f>
        <v>93874.783050000013</v>
      </c>
      <c r="D24" s="41">
        <f>+[2]depto!AY20</f>
        <v>34550.748949999994</v>
      </c>
      <c r="E24" s="41">
        <f>+[2]depto!AZ20</f>
        <v>30408.021310000004</v>
      </c>
      <c r="F24" s="49">
        <f t="shared" si="0"/>
        <v>-11.990268708777119</v>
      </c>
      <c r="G24" s="49">
        <f t="shared" si="1"/>
        <v>2.3207991930677823</v>
      </c>
    </row>
    <row r="25" spans="2:7" customFormat="1" ht="12.9" customHeight="1" x14ac:dyDescent="0.45">
      <c r="B25" s="34" t="str">
        <f>+[2]depto!AU21</f>
        <v>Tolima</v>
      </c>
      <c r="C25" s="41">
        <f>+[2]depto!AX21</f>
        <v>74370.991910000055</v>
      </c>
      <c r="D25" s="41">
        <f>+[2]depto!AY21</f>
        <v>19381.870769999994</v>
      </c>
      <c r="E25" s="41">
        <f>+[2]depto!AZ21</f>
        <v>24701.713529999994</v>
      </c>
      <c r="F25" s="49">
        <f t="shared" si="0"/>
        <v>27.447519504847051</v>
      </c>
      <c r="G25" s="49">
        <f t="shared" si="1"/>
        <v>1.8852827102223413</v>
      </c>
    </row>
    <row r="26" spans="2:7" customFormat="1" ht="12.9" customHeight="1" x14ac:dyDescent="0.45">
      <c r="B26" s="34" t="str">
        <f>+[2]depto!AU22</f>
        <v>Santander</v>
      </c>
      <c r="C26" s="41">
        <f>+[2]depto!AX22</f>
        <v>104169.79616</v>
      </c>
      <c r="D26" s="41">
        <f>+[2]depto!AY22</f>
        <v>59237.82598999999</v>
      </c>
      <c r="E26" s="41">
        <f>+[2]depto!AZ22</f>
        <v>24252.339039999999</v>
      </c>
      <c r="F26" s="49">
        <f t="shared" si="0"/>
        <v>-59.059370200226347</v>
      </c>
      <c r="G26" s="49">
        <f t="shared" si="1"/>
        <v>1.8509855771354782</v>
      </c>
    </row>
    <row r="27" spans="2:7" customFormat="1" ht="12.9" customHeight="1" x14ac:dyDescent="0.45">
      <c r="B27" s="34" t="str">
        <f>+[2]depto!AU23</f>
        <v>Nariño</v>
      </c>
      <c r="C27" s="41">
        <f>+[2]depto!AX23</f>
        <v>11823.32897</v>
      </c>
      <c r="D27" s="41">
        <f>+[2]depto!AY23</f>
        <v>4356.83284</v>
      </c>
      <c r="E27" s="41">
        <f>+[2]depto!AZ23</f>
        <v>19620.68247</v>
      </c>
      <c r="F27" s="49">
        <f t="shared" si="0"/>
        <v>350.34278776690451</v>
      </c>
      <c r="G27" s="49">
        <f t="shared" si="1"/>
        <v>1.4974885599951975</v>
      </c>
    </row>
    <row r="28" spans="2:7" customFormat="1" ht="12.9" customHeight="1" x14ac:dyDescent="0.45">
      <c r="B28" s="34" t="str">
        <f>+[2]depto!AU24</f>
        <v>Norte de Santander</v>
      </c>
      <c r="C28" s="41">
        <f>+[2]depto!AX24</f>
        <v>60445.932420000012</v>
      </c>
      <c r="D28" s="41">
        <f>+[2]depto!AY24</f>
        <v>24189.939419999999</v>
      </c>
      <c r="E28" s="41">
        <f>+[2]depto!AZ24</f>
        <v>18396.956169999998</v>
      </c>
      <c r="F28" s="49">
        <f t="shared" si="0"/>
        <v>-23.947903090697366</v>
      </c>
      <c r="G28" s="49">
        <f t="shared" si="1"/>
        <v>1.4040913941414017</v>
      </c>
    </row>
    <row r="29" spans="2:7" customFormat="1" ht="12.9" customHeight="1" x14ac:dyDescent="0.45">
      <c r="B29" s="34" t="str">
        <f>+[2]depto!AU25</f>
        <v>Bolívar</v>
      </c>
      <c r="C29" s="41">
        <f>+[2]depto!AX25</f>
        <v>39618.055039999999</v>
      </c>
      <c r="D29" s="41">
        <f>+[2]depto!AY25</f>
        <v>13629.269060000001</v>
      </c>
      <c r="E29" s="41">
        <f>+[2]depto!AZ25</f>
        <v>13962.776229999996</v>
      </c>
      <c r="F29" s="49">
        <f t="shared" si="0"/>
        <v>2.4469923407616445</v>
      </c>
      <c r="G29" s="49">
        <f t="shared" si="1"/>
        <v>1.0656661766056228</v>
      </c>
    </row>
    <row r="30" spans="2:7" customFormat="1" ht="12.9" customHeight="1" x14ac:dyDescent="0.45">
      <c r="B30" s="34" t="str">
        <f>+[2]depto!AU26</f>
        <v>Cesar</v>
      </c>
      <c r="C30" s="41">
        <f>+[2]depto!AX26</f>
        <v>33126.97496</v>
      </c>
      <c r="D30" s="41">
        <f>+[2]depto!AY26</f>
        <v>8739.5694899999999</v>
      </c>
      <c r="E30" s="41">
        <f>+[2]depto!AZ26</f>
        <v>11729.981400000001</v>
      </c>
      <c r="F30" s="49">
        <f t="shared" si="0"/>
        <v>34.216924682865589</v>
      </c>
      <c r="G30" s="49">
        <f t="shared" si="1"/>
        <v>0.89525494244729265</v>
      </c>
    </row>
    <row r="31" spans="2:7" customFormat="1" ht="12.75" customHeight="1" x14ac:dyDescent="0.45">
      <c r="B31" s="35" t="s">
        <v>292</v>
      </c>
      <c r="C31" s="42">
        <f>+SUM(C16:C30)</f>
        <v>3900422.8559199986</v>
      </c>
      <c r="D31" s="42">
        <f>+SUM(D16:D30)</f>
        <v>1257852.5054699997</v>
      </c>
      <c r="E31" s="42">
        <f>+SUM(E16:E30)</f>
        <v>1289809.2251099998</v>
      </c>
      <c r="F31" s="50">
        <f>+((E31/D31)-1)*100</f>
        <v>2.5405776512771094</v>
      </c>
      <c r="G31" s="50">
        <f t="shared" si="1"/>
        <v>98.440742931940179</v>
      </c>
    </row>
    <row r="32" spans="2:7" customFormat="1" ht="12.75" customHeight="1" x14ac:dyDescent="0.45">
      <c r="B32" s="37" t="s">
        <v>293</v>
      </c>
      <c r="C32" s="43">
        <f>+C31/C33</f>
        <v>0.98352135015576825</v>
      </c>
      <c r="D32" s="43">
        <f>+D31/D33</f>
        <v>0.9848143325166665</v>
      </c>
      <c r="E32" s="43">
        <f>+E31/E33</f>
        <v>0.98440742931940184</v>
      </c>
      <c r="F32" s="47"/>
      <c r="G32" s="47"/>
    </row>
    <row r="33" spans="1:10" customFormat="1" ht="12.75" customHeight="1" x14ac:dyDescent="0.45">
      <c r="B33" s="39" t="s">
        <v>299</v>
      </c>
      <c r="C33" s="44">
        <f>+'pg. 1'!D37*1000</f>
        <v>3965773.4479299886</v>
      </c>
      <c r="D33" s="44">
        <f>+'pg. 1'!E37*1000</f>
        <v>1277248.3745799998</v>
      </c>
      <c r="E33" s="44">
        <f>+'pg. 1'!F37*1000</f>
        <v>1310239.2228000008</v>
      </c>
      <c r="F33" s="48">
        <f>+((E33/D33)-1)*100</f>
        <v>2.5829626309643583</v>
      </c>
      <c r="G33" s="73">
        <f t="shared" si="1"/>
        <v>100</v>
      </c>
    </row>
    <row r="34" spans="1:10" customFormat="1" ht="13.5" customHeight="1" x14ac:dyDescent="0.4">
      <c r="B34" s="19" t="s">
        <v>171</v>
      </c>
      <c r="F34" s="77">
        <f>+'pg. 1'!H37</f>
        <v>2.5829626309643583</v>
      </c>
      <c r="I34" s="5"/>
      <c r="J34" s="1"/>
    </row>
    <row r="35" spans="1:10" ht="9.75" customHeight="1" x14ac:dyDescent="0.45">
      <c r="B35" s="19"/>
      <c r="C35" s="20"/>
      <c r="D35" s="20"/>
      <c r="E35" s="20"/>
      <c r="F35" s="20"/>
      <c r="G35" s="20"/>
      <c r="H35" s="5"/>
      <c r="I35" s="5"/>
    </row>
    <row r="36" spans="1:10" ht="21" customHeight="1" x14ac:dyDescent="0.5">
      <c r="A36" s="9"/>
      <c r="B36" s="53" t="s">
        <v>357</v>
      </c>
      <c r="C36" s="53"/>
      <c r="D36" s="53"/>
      <c r="E36" s="53"/>
      <c r="F36" s="53"/>
      <c r="G36" s="53"/>
    </row>
    <row r="37" spans="1:10" ht="17.25" customHeight="1" x14ac:dyDescent="0.5">
      <c r="A37" s="9"/>
      <c r="B37" s="70" t="s">
        <v>319</v>
      </c>
      <c r="C37" s="53"/>
      <c r="D37" s="53"/>
      <c r="E37" s="53"/>
      <c r="F37" s="53"/>
      <c r="G37" s="53"/>
    </row>
    <row r="38" spans="1:10" ht="13.5" customHeight="1" x14ac:dyDescent="0.25">
      <c r="B38" s="61"/>
      <c r="C38" s="60" t="s">
        <v>317</v>
      </c>
      <c r="D38" s="60"/>
      <c r="E38" s="60"/>
      <c r="F38" s="45" t="s">
        <v>290</v>
      </c>
      <c r="G38" s="45" t="s">
        <v>291</v>
      </c>
    </row>
    <row r="39" spans="1:10" ht="13.5" customHeight="1" x14ac:dyDescent="0.45">
      <c r="B39" s="63" t="s">
        <v>316</v>
      </c>
      <c r="C39" s="33" t="s">
        <v>297</v>
      </c>
      <c r="D39" s="151" t="str">
        <f>+[2]producto!$H$4</f>
        <v>Enero - abril</v>
      </c>
      <c r="E39" s="152"/>
      <c r="F39" s="46"/>
      <c r="G39" s="46"/>
      <c r="I39"/>
      <c r="J39"/>
    </row>
    <row r="40" spans="1:10" customFormat="1" ht="13.5" customHeight="1" x14ac:dyDescent="0.45">
      <c r="B40" s="64"/>
      <c r="C40" s="85">
        <f>+C15</f>
        <v>2025</v>
      </c>
      <c r="D40" s="85">
        <f>+D15</f>
        <v>2025</v>
      </c>
      <c r="E40" s="85">
        <f>+E15</f>
        <v>2026</v>
      </c>
      <c r="F40" s="85" t="str">
        <f>+F15</f>
        <v>2026/2025</v>
      </c>
      <c r="G40" s="85" t="str">
        <f>+G15</f>
        <v>2026</v>
      </c>
    </row>
    <row r="41" spans="1:10" customFormat="1" ht="12.9" customHeight="1" x14ac:dyDescent="0.45">
      <c r="B41" s="34" t="str">
        <f>+[2]depto!BN12</f>
        <v>Bogotá D.C.</v>
      </c>
      <c r="C41" s="41">
        <f>+[2]depto!BQ12</f>
        <v>2074305.759419994</v>
      </c>
      <c r="D41" s="41">
        <f>+[2]depto!BR12</f>
        <v>634446.54528999666</v>
      </c>
      <c r="E41" s="41">
        <f>+[2]depto!BS12</f>
        <v>630499.63183000206</v>
      </c>
      <c r="F41" s="49">
        <f>IFERROR((((E41/D41)-1)*100),"…")</f>
        <v>-0.622103389055495</v>
      </c>
      <c r="G41" s="49">
        <f>+(E41/E$58)*100</f>
        <v>18.634083415255649</v>
      </c>
    </row>
    <row r="42" spans="1:10" customFormat="1" ht="12.9" customHeight="1" x14ac:dyDescent="0.45">
      <c r="B42" s="34" t="str">
        <f>+[2]depto!BN13</f>
        <v>Bolívar</v>
      </c>
      <c r="C42" s="41">
        <f>+[2]depto!BQ13</f>
        <v>1911753.5077499989</v>
      </c>
      <c r="D42" s="41">
        <f>+[2]depto!BR13</f>
        <v>578249.41536999936</v>
      </c>
      <c r="E42" s="41">
        <f>+[2]depto!BS13</f>
        <v>556920.64998000057</v>
      </c>
      <c r="F42" s="49">
        <f t="shared" ref="F42:F55" si="2">IFERROR((((E42/D42)-1)*100),"…")</f>
        <v>-3.6885061745114522</v>
      </c>
      <c r="G42" s="49">
        <f t="shared" ref="G42:G56" si="3">+(E42/E$58)*100</f>
        <v>16.459495491353128</v>
      </c>
    </row>
    <row r="43" spans="1:10" customFormat="1" ht="12.9" customHeight="1" x14ac:dyDescent="0.45">
      <c r="B43" s="34" t="str">
        <f>+[2]depto!BN14</f>
        <v>Atlántico</v>
      </c>
      <c r="C43" s="41">
        <f>+[2]depto!BQ14</f>
        <v>1807965.6106799983</v>
      </c>
      <c r="D43" s="41">
        <f>+[2]depto!BR14</f>
        <v>542667.87535999948</v>
      </c>
      <c r="E43" s="41">
        <f>+[2]depto!BS14</f>
        <v>546026.36366000003</v>
      </c>
      <c r="F43" s="49">
        <f t="shared" si="2"/>
        <v>0.618884671913289</v>
      </c>
      <c r="G43" s="49">
        <f t="shared" si="3"/>
        <v>16.137520616526707</v>
      </c>
    </row>
    <row r="44" spans="1:10" customFormat="1" ht="12.9" customHeight="1" x14ac:dyDescent="0.45">
      <c r="B44" s="34" t="str">
        <f>+[2]depto!BN15</f>
        <v>Antioquia</v>
      </c>
      <c r="C44" s="41">
        <f>+[2]depto!BQ15</f>
        <v>1732149.9064100082</v>
      </c>
      <c r="D44" s="41">
        <f>+[2]depto!BR15</f>
        <v>519057.79119000013</v>
      </c>
      <c r="E44" s="41">
        <f>+[2]depto!BS15</f>
        <v>540692.967750001</v>
      </c>
      <c r="F44" s="49">
        <f t="shared" si="2"/>
        <v>4.168163338883657</v>
      </c>
      <c r="G44" s="49">
        <f t="shared" si="3"/>
        <v>15.979894918974672</v>
      </c>
    </row>
    <row r="45" spans="1:10" customFormat="1" ht="12.9" customHeight="1" x14ac:dyDescent="0.45">
      <c r="B45" s="34" t="str">
        <f>+[2]depto!BN16</f>
        <v>Valle del Cauca</v>
      </c>
      <c r="C45" s="41">
        <f>+[2]depto!BQ16</f>
        <v>1580738.5002199945</v>
      </c>
      <c r="D45" s="41">
        <f>+[2]depto!BR16</f>
        <v>494999.37278000073</v>
      </c>
      <c r="E45" s="41">
        <f>+[2]depto!BS16</f>
        <v>490953.97874000011</v>
      </c>
      <c r="F45" s="49">
        <f t="shared" si="2"/>
        <v>-0.81725235676178842</v>
      </c>
      <c r="G45" s="49">
        <f t="shared" si="3"/>
        <v>14.509885384611076</v>
      </c>
    </row>
    <row r="46" spans="1:10" customFormat="1" ht="12.9" customHeight="1" x14ac:dyDescent="0.45">
      <c r="B46" s="34" t="str">
        <f>+[2]depto!BN17</f>
        <v>Cundinamarca</v>
      </c>
      <c r="C46" s="41">
        <f>+[2]depto!BQ17</f>
        <v>1082522.6502299986</v>
      </c>
      <c r="D46" s="41">
        <f>+[2]depto!BR17</f>
        <v>344339.75429000001</v>
      </c>
      <c r="E46" s="41">
        <f>+[2]depto!BS17</f>
        <v>309836.3682699998</v>
      </c>
      <c r="F46" s="49">
        <f t="shared" si="2"/>
        <v>-10.020157588583789</v>
      </c>
      <c r="G46" s="49">
        <f t="shared" si="3"/>
        <v>9.1570501233531658</v>
      </c>
    </row>
    <row r="47" spans="1:10" customFormat="1" ht="12.9" customHeight="1" x14ac:dyDescent="0.45">
      <c r="B47" s="34" t="str">
        <f>+[2]depto!BN18</f>
        <v>Risaralda</v>
      </c>
      <c r="C47" s="41">
        <f>+[2]depto!BQ18</f>
        <v>426740.40296000033</v>
      </c>
      <c r="D47" s="41">
        <f>+[2]depto!BR18</f>
        <v>127562.24003999998</v>
      </c>
      <c r="E47" s="41">
        <f>+[2]depto!BS18</f>
        <v>144599.06106000004</v>
      </c>
      <c r="F47" s="49">
        <f t="shared" si="2"/>
        <v>13.355692887376215</v>
      </c>
      <c r="G47" s="49">
        <f t="shared" si="3"/>
        <v>4.2735488325965907</v>
      </c>
    </row>
    <row r="48" spans="1:10" customFormat="1" ht="12.9" customHeight="1" x14ac:dyDescent="0.45">
      <c r="B48" s="34" t="str">
        <f>+[2]depto!BN19</f>
        <v>Caldas</v>
      </c>
      <c r="C48" s="41">
        <f>+[2]depto!BQ19</f>
        <v>173480.17349000007</v>
      </c>
      <c r="D48" s="41">
        <f>+[2]depto!BR19</f>
        <v>56470.872650000034</v>
      </c>
      <c r="E48" s="41">
        <f>+[2]depto!BS19</f>
        <v>49310.211409999989</v>
      </c>
      <c r="F48" s="49">
        <f t="shared" si="2"/>
        <v>-12.680273748169258</v>
      </c>
      <c r="G48" s="49">
        <f t="shared" si="3"/>
        <v>1.4573372389939399</v>
      </c>
    </row>
    <row r="49" spans="2:10" customFormat="1" ht="12.9" customHeight="1" x14ac:dyDescent="0.45">
      <c r="B49" s="34" t="str">
        <f>+[2]depto!BN20</f>
        <v>Norte de Santander</v>
      </c>
      <c r="C49" s="41">
        <f>+[2]depto!BQ20</f>
        <v>111487.67389999979</v>
      </c>
      <c r="D49" s="41">
        <f>+[2]depto!BR20</f>
        <v>37143.767480000031</v>
      </c>
      <c r="E49" s="41">
        <f>+[2]depto!BS20</f>
        <v>32461.76632000001</v>
      </c>
      <c r="F49" s="49">
        <f t="shared" si="2"/>
        <v>-12.605078799615665</v>
      </c>
      <c r="G49" s="49">
        <f t="shared" si="3"/>
        <v>0.95939034834600978</v>
      </c>
    </row>
    <row r="50" spans="2:10" customFormat="1" ht="12.9" customHeight="1" x14ac:dyDescent="0.45">
      <c r="B50" s="34" t="str">
        <f>+[2]depto!BN21</f>
        <v>Cauca</v>
      </c>
      <c r="C50" s="41">
        <f>+[2]depto!BQ21</f>
        <v>65024.976520000018</v>
      </c>
      <c r="D50" s="41">
        <f>+[2]depto!BR21</f>
        <v>16013.556649999986</v>
      </c>
      <c r="E50" s="41">
        <f>+[2]depto!BS21</f>
        <v>30344.708819999996</v>
      </c>
      <c r="F50" s="49">
        <f t="shared" si="2"/>
        <v>89.49387374228337</v>
      </c>
      <c r="G50" s="49">
        <f t="shared" si="3"/>
        <v>0.89682183274610006</v>
      </c>
    </row>
    <row r="51" spans="2:10" customFormat="1" ht="12.9" customHeight="1" x14ac:dyDescent="0.45">
      <c r="B51" s="34" t="str">
        <f>+[2]depto!BN22</f>
        <v>Santander</v>
      </c>
      <c r="C51" s="41">
        <f>+[2]depto!BQ22</f>
        <v>87839.667059999876</v>
      </c>
      <c r="D51" s="41">
        <f>+[2]depto!BR22</f>
        <v>27911.376669999969</v>
      </c>
      <c r="E51" s="41">
        <f>+[2]depto!BS22</f>
        <v>28315.303929999984</v>
      </c>
      <c r="F51" s="49">
        <f t="shared" si="2"/>
        <v>1.4471778471399022</v>
      </c>
      <c r="G51" s="49">
        <f t="shared" si="3"/>
        <v>0.8368438437125012</v>
      </c>
    </row>
    <row r="52" spans="2:10" customFormat="1" ht="12.9" customHeight="1" x14ac:dyDescent="0.45">
      <c r="B52" s="34" t="str">
        <f>+[2]depto!BN23</f>
        <v>La Guajira</v>
      </c>
      <c r="C52" s="41">
        <f>+[2]depto!BQ23</f>
        <v>22212.969789999988</v>
      </c>
      <c r="D52" s="41">
        <f>+[2]depto!BR23</f>
        <v>4809.6275999999998</v>
      </c>
      <c r="E52" s="41">
        <f>+[2]depto!BS23</f>
        <v>5943.6734199999992</v>
      </c>
      <c r="F52" s="49">
        <f t="shared" si="2"/>
        <v>23.578661682663316</v>
      </c>
      <c r="G52" s="49">
        <f t="shared" si="3"/>
        <v>0.17566212684352528</v>
      </c>
    </row>
    <row r="53" spans="2:10" customFormat="1" ht="12.9" customHeight="1" x14ac:dyDescent="0.45">
      <c r="B53" s="34" t="str">
        <f>+[2]depto!BN24</f>
        <v>Magdalena</v>
      </c>
      <c r="C53" s="41">
        <f>+[2]depto!BQ24</f>
        <v>3746.6612599999994</v>
      </c>
      <c r="D53" s="41">
        <f>+[2]depto!BR24</f>
        <v>1215.00216</v>
      </c>
      <c r="E53" s="41">
        <f>+[2]depto!BS24</f>
        <v>3329.4616900000005</v>
      </c>
      <c r="F53" s="49">
        <f t="shared" si="2"/>
        <v>174.02928156111267</v>
      </c>
      <c r="G53" s="49">
        <f t="shared" si="3"/>
        <v>9.8400480709695232E-2</v>
      </c>
    </row>
    <row r="54" spans="2:10" customFormat="1" ht="12.9" customHeight="1" x14ac:dyDescent="0.45">
      <c r="B54" s="34" t="str">
        <f>+[2]depto!BN25</f>
        <v>Meta</v>
      </c>
      <c r="C54" s="41">
        <f>+[2]depto!BQ25</f>
        <v>15584.291019999997</v>
      </c>
      <c r="D54" s="41">
        <f>+[2]depto!BR25</f>
        <v>3545.2031899999993</v>
      </c>
      <c r="E54" s="41">
        <f>+[2]depto!BS25</f>
        <v>3146.7218900000003</v>
      </c>
      <c r="F54" s="49">
        <f t="shared" si="2"/>
        <v>-11.240013016009931</v>
      </c>
      <c r="G54" s="49">
        <f t="shared" si="3"/>
        <v>9.2999702494165254E-2</v>
      </c>
    </row>
    <row r="55" spans="2:10" customFormat="1" ht="12.9" customHeight="1" x14ac:dyDescent="0.45">
      <c r="B55" s="34" t="str">
        <f>+[2]depto!BN26</f>
        <v>Huila</v>
      </c>
      <c r="C55" s="41">
        <f>+[2]depto!BQ26</f>
        <v>783.15733</v>
      </c>
      <c r="D55" s="41">
        <f>+[2]depto!BR26</f>
        <v>261.88542000000007</v>
      </c>
      <c r="E55" s="41">
        <f>+[2]depto!BS26</f>
        <v>1652.0451100000002</v>
      </c>
      <c r="F55" s="49">
        <f t="shared" si="2"/>
        <v>530.82744736228528</v>
      </c>
      <c r="G55" s="49">
        <f t="shared" si="3"/>
        <v>4.8825320161020182E-2</v>
      </c>
    </row>
    <row r="56" spans="2:10" customFormat="1" ht="12.75" customHeight="1" x14ac:dyDescent="0.45">
      <c r="B56" s="35" t="s">
        <v>292</v>
      </c>
      <c r="C56" s="42">
        <f>+SUM(C41:C55)</f>
        <v>11096335.908039993</v>
      </c>
      <c r="D56" s="42">
        <f>+SUM(D41:D55)</f>
        <v>3388694.2861399972</v>
      </c>
      <c r="E56" s="42">
        <f>+SUM(E41:E55)</f>
        <v>3374032.9138800032</v>
      </c>
      <c r="F56" s="50">
        <f>+((E56/D56)-1)*100</f>
        <v>-0.43265550155882071</v>
      </c>
      <c r="G56" s="50">
        <f t="shared" si="3"/>
        <v>99.717759676677929</v>
      </c>
    </row>
    <row r="57" spans="2:10" customFormat="1" ht="12.75" customHeight="1" x14ac:dyDescent="0.45">
      <c r="B57" s="37" t="s">
        <v>293</v>
      </c>
      <c r="C57" s="43">
        <f>+C56/C58</f>
        <v>0.99738534704763393</v>
      </c>
      <c r="D57" s="43">
        <f>+D56/D58</f>
        <v>0.9968637974108927</v>
      </c>
      <c r="E57" s="43">
        <f>+E56/E58</f>
        <v>0.99717759676677931</v>
      </c>
      <c r="F57" s="47"/>
      <c r="G57" s="47"/>
    </row>
    <row r="58" spans="2:10" customFormat="1" ht="12.75" customHeight="1" x14ac:dyDescent="0.45">
      <c r="B58" s="39" t="s">
        <v>300</v>
      </c>
      <c r="C58" s="44">
        <f>+'pg. 1'!D38*1000</f>
        <v>11125425.03345003</v>
      </c>
      <c r="D58" s="44">
        <f>+'pg. 1'!E38*1000</f>
        <v>3399355.3531999988</v>
      </c>
      <c r="E58" s="44">
        <f>+'pg. 1'!F38*1000</f>
        <v>3383582.7487700013</v>
      </c>
      <c r="F58" s="48">
        <f>+((E58/D58)-1)*100</f>
        <v>-0.46398810336641949</v>
      </c>
      <c r="G58" s="48">
        <f>+(E58/$E$58)*100</f>
        <v>100</v>
      </c>
    </row>
    <row r="59" spans="2:10" customFormat="1" ht="13.5" customHeight="1" x14ac:dyDescent="0.4">
      <c r="B59" s="19" t="s">
        <v>171</v>
      </c>
      <c r="F59" s="77">
        <f>+'pg. 1'!H38</f>
        <v>-0.46398810336641949</v>
      </c>
      <c r="I59" s="5"/>
      <c r="J59" s="1"/>
    </row>
    <row r="60" spans="2:10" ht="13.2" x14ac:dyDescent="0.25">
      <c r="C60" s="1"/>
    </row>
    <row r="61" spans="2:10" ht="13.2" x14ac:dyDescent="0.25">
      <c r="C61" s="1"/>
    </row>
    <row r="62" spans="2:10" ht="13.2" x14ac:dyDescent="0.25">
      <c r="C62" s="1"/>
    </row>
    <row r="63" spans="2:10" ht="13.2" x14ac:dyDescent="0.25">
      <c r="C63" s="1"/>
    </row>
    <row r="64" spans="2:10" ht="13.2" x14ac:dyDescent="0.25">
      <c r="C64" s="1"/>
    </row>
    <row r="65" spans="3:3" ht="13.2" x14ac:dyDescent="0.25">
      <c r="C65" s="1"/>
    </row>
    <row r="66" spans="3:3" ht="13.2" x14ac:dyDescent="0.25">
      <c r="C66" s="1"/>
    </row>
    <row r="67" spans="3:3" ht="13.2" x14ac:dyDescent="0.25">
      <c r="C67" s="1"/>
    </row>
    <row r="68" spans="3:3" ht="13.2" x14ac:dyDescent="0.25">
      <c r="C68" s="1"/>
    </row>
    <row r="69" spans="3:3" ht="13.2" x14ac:dyDescent="0.25">
      <c r="C69" s="1"/>
    </row>
    <row r="70" spans="3:3" ht="13.2" x14ac:dyDescent="0.25">
      <c r="C70" s="1"/>
    </row>
    <row r="71" spans="3:3" ht="13.2" x14ac:dyDescent="0.25">
      <c r="C71" s="1"/>
    </row>
    <row r="72" spans="3:3" ht="13.2" x14ac:dyDescent="0.25">
      <c r="C72" s="1"/>
    </row>
    <row r="73" spans="3:3" ht="13.2" x14ac:dyDescent="0.25">
      <c r="C73" s="1"/>
    </row>
    <row r="74" spans="3:3" ht="13.2" x14ac:dyDescent="0.25">
      <c r="C74" s="1"/>
    </row>
    <row r="75" spans="3:3" ht="13.2" x14ac:dyDescent="0.25">
      <c r="C75" s="1"/>
    </row>
    <row r="76" spans="3:3" ht="13.2" x14ac:dyDescent="0.25">
      <c r="C76" s="1"/>
    </row>
    <row r="77" spans="3:3" ht="13.2" x14ac:dyDescent="0.25">
      <c r="C77" s="1"/>
    </row>
    <row r="78" spans="3:3" ht="13.2" x14ac:dyDescent="0.25">
      <c r="C78" s="1"/>
    </row>
    <row r="79" spans="3:3" ht="13.2" x14ac:dyDescent="0.25">
      <c r="C79" s="1"/>
    </row>
    <row r="80" spans="3:3" ht="13.2" x14ac:dyDescent="0.25">
      <c r="C80" s="1"/>
    </row>
    <row r="81" spans="3:3" ht="13.2" x14ac:dyDescent="0.25">
      <c r="C81" s="1"/>
    </row>
    <row r="82" spans="3:3" ht="13.2" x14ac:dyDescent="0.25">
      <c r="C82" s="1"/>
    </row>
    <row r="83" spans="3:3" ht="13.2" x14ac:dyDescent="0.25">
      <c r="C83" s="1"/>
    </row>
    <row r="84" spans="3:3" ht="13.2" x14ac:dyDescent="0.25">
      <c r="C84" s="1"/>
    </row>
    <row r="85" spans="3:3" ht="13.2" x14ac:dyDescent="0.25">
      <c r="C85" s="1"/>
    </row>
    <row r="86" spans="3:3" ht="13.2" x14ac:dyDescent="0.25">
      <c r="C86" s="1"/>
    </row>
    <row r="87" spans="3:3" ht="13.2" x14ac:dyDescent="0.25">
      <c r="C87" s="1"/>
    </row>
    <row r="88" spans="3:3" ht="13.2" x14ac:dyDescent="0.25">
      <c r="C88" s="1"/>
    </row>
    <row r="89" spans="3:3" ht="13.2" x14ac:dyDescent="0.25">
      <c r="C89" s="1"/>
    </row>
    <row r="90" spans="3:3" ht="13.2" x14ac:dyDescent="0.25">
      <c r="C90" s="1"/>
    </row>
    <row r="91" spans="3:3" ht="13.2" x14ac:dyDescent="0.25">
      <c r="C91" s="1"/>
    </row>
    <row r="92" spans="3:3" ht="13.2" x14ac:dyDescent="0.25">
      <c r="C92" s="1"/>
    </row>
    <row r="93" spans="3:3" ht="13.2" x14ac:dyDescent="0.25">
      <c r="C93" s="1"/>
    </row>
    <row r="94" spans="3:3" ht="13.2" x14ac:dyDescent="0.25">
      <c r="C94" s="1"/>
    </row>
    <row r="95" spans="3:3" ht="13.2" x14ac:dyDescent="0.25">
      <c r="C95" s="1"/>
    </row>
    <row r="96" spans="3:3" ht="13.2" x14ac:dyDescent="0.25">
      <c r="C96" s="1"/>
    </row>
    <row r="97" spans="3:3" ht="13.2" x14ac:dyDescent="0.25">
      <c r="C97" s="1"/>
    </row>
    <row r="98" spans="3:3" ht="13.2" x14ac:dyDescent="0.25">
      <c r="C98" s="1"/>
    </row>
    <row r="99" spans="3:3" ht="13.2" x14ac:dyDescent="0.25">
      <c r="C99" s="1"/>
    </row>
    <row r="100" spans="3:3" ht="13.2" x14ac:dyDescent="0.25">
      <c r="C100" s="1"/>
    </row>
    <row r="101" spans="3:3" ht="13.2" x14ac:dyDescent="0.25">
      <c r="C101" s="1"/>
    </row>
    <row r="102" spans="3:3" ht="13.2" x14ac:dyDescent="0.25">
      <c r="C102" s="1"/>
    </row>
    <row r="103" spans="3:3" ht="13.2" x14ac:dyDescent="0.25">
      <c r="C103" s="1"/>
    </row>
    <row r="104" spans="3:3" ht="13.2" x14ac:dyDescent="0.25">
      <c r="C104" s="1"/>
    </row>
    <row r="105" spans="3:3" ht="13.2" x14ac:dyDescent="0.25">
      <c r="C105" s="1"/>
    </row>
    <row r="106" spans="3:3" ht="13.2" x14ac:dyDescent="0.25">
      <c r="C106" s="1"/>
    </row>
    <row r="107" spans="3:3" ht="13.2" x14ac:dyDescent="0.25">
      <c r="C107" s="1"/>
    </row>
    <row r="108" spans="3:3" ht="13.2" x14ac:dyDescent="0.25">
      <c r="C108" s="1"/>
    </row>
    <row r="109" spans="3:3" ht="13.2" x14ac:dyDescent="0.25">
      <c r="C109" s="1"/>
    </row>
    <row r="110" spans="3:3" ht="13.2" x14ac:dyDescent="0.25">
      <c r="C110" s="1"/>
    </row>
    <row r="111" spans="3:3" ht="13.2" x14ac:dyDescent="0.25">
      <c r="C111" s="1"/>
    </row>
    <row r="112" spans="3:3" ht="13.2" x14ac:dyDescent="0.25">
      <c r="C112" s="1"/>
    </row>
    <row r="113" spans="3:3" ht="13.2" x14ac:dyDescent="0.25">
      <c r="C113" s="1"/>
    </row>
    <row r="114" spans="3:3" ht="13.2" x14ac:dyDescent="0.25">
      <c r="C114" s="1"/>
    </row>
    <row r="115" spans="3:3" ht="13.2" x14ac:dyDescent="0.25">
      <c r="C115" s="1"/>
    </row>
    <row r="116" spans="3:3" ht="13.2" x14ac:dyDescent="0.25">
      <c r="C116" s="1"/>
    </row>
    <row r="117" spans="3:3" ht="13.2" x14ac:dyDescent="0.25">
      <c r="C117" s="1"/>
    </row>
    <row r="118" spans="3:3" ht="13.2" x14ac:dyDescent="0.25">
      <c r="C118" s="1"/>
    </row>
    <row r="119" spans="3:3" ht="13.2" x14ac:dyDescent="0.25">
      <c r="C119" s="1"/>
    </row>
    <row r="120" spans="3:3" ht="13.2" x14ac:dyDescent="0.25">
      <c r="C120" s="1"/>
    </row>
    <row r="121" spans="3:3" ht="13.2" x14ac:dyDescent="0.25">
      <c r="C121" s="1"/>
    </row>
    <row r="122" spans="3:3" ht="13.2" x14ac:dyDescent="0.25">
      <c r="C122" s="1"/>
    </row>
    <row r="123" spans="3:3" ht="13.2" x14ac:dyDescent="0.25">
      <c r="C123" s="1"/>
    </row>
    <row r="124" spans="3:3" ht="13.2" x14ac:dyDescent="0.25">
      <c r="C124" s="1"/>
    </row>
    <row r="125" spans="3:3" ht="13.2" x14ac:dyDescent="0.25">
      <c r="C125" s="1"/>
    </row>
    <row r="126" spans="3:3" ht="13.2" x14ac:dyDescent="0.25">
      <c r="C126" s="1"/>
    </row>
    <row r="127" spans="3:3" ht="13.2" x14ac:dyDescent="0.25">
      <c r="C127" s="1"/>
    </row>
    <row r="128" spans="3:3" ht="13.2" x14ac:dyDescent="0.25">
      <c r="C128" s="1"/>
    </row>
    <row r="129" spans="3:6" ht="13.2" x14ac:dyDescent="0.25">
      <c r="C129" s="1"/>
    </row>
    <row r="130" spans="3:6" ht="13.2" x14ac:dyDescent="0.25">
      <c r="C130" s="1"/>
    </row>
    <row r="131" spans="3:6" ht="13.2" x14ac:dyDescent="0.25">
      <c r="C131" s="1"/>
    </row>
    <row r="132" spans="3:6" ht="13.2" x14ac:dyDescent="0.25">
      <c r="C132" s="1"/>
    </row>
    <row r="133" spans="3:6" ht="13.2" x14ac:dyDescent="0.25">
      <c r="C133" s="1"/>
    </row>
    <row r="134" spans="3:6" ht="13.2" x14ac:dyDescent="0.25">
      <c r="C134" s="1"/>
    </row>
    <row r="135" spans="3:6" ht="13.2" x14ac:dyDescent="0.25">
      <c r="C135" s="1"/>
    </row>
    <row r="136" spans="3:6" ht="13.2" x14ac:dyDescent="0.25">
      <c r="C136" s="1"/>
    </row>
    <row r="137" spans="3:6" ht="13.2" x14ac:dyDescent="0.25">
      <c r="C137" s="1"/>
    </row>
    <row r="138" spans="3:6" ht="13.2" x14ac:dyDescent="0.25">
      <c r="C138" s="1"/>
    </row>
    <row r="139" spans="3:6" ht="13.2" x14ac:dyDescent="0.25">
      <c r="C139" s="1"/>
    </row>
    <row r="140" spans="3:6" ht="13.2" x14ac:dyDescent="0.25">
      <c r="C140" s="1"/>
      <c r="F140" s="4"/>
    </row>
    <row r="141" spans="3:6" ht="13.2" x14ac:dyDescent="0.25">
      <c r="C141" s="1"/>
      <c r="F141" s="3"/>
    </row>
    <row r="142" spans="3:6" ht="13.2" x14ac:dyDescent="0.25">
      <c r="C142" s="1"/>
    </row>
    <row r="143" spans="3:6" ht="13.2" x14ac:dyDescent="0.25">
      <c r="C143" s="1"/>
    </row>
    <row r="144" spans="3:6" ht="13.2" x14ac:dyDescent="0.25">
      <c r="C144" s="1"/>
    </row>
    <row r="145" spans="3:3" ht="13.2" x14ac:dyDescent="0.25">
      <c r="C145" s="1"/>
    </row>
    <row r="146" spans="3:3" ht="13.2" x14ac:dyDescent="0.25">
      <c r="C146" s="1"/>
    </row>
    <row r="147" spans="3:3" ht="13.2" x14ac:dyDescent="0.25">
      <c r="C147" s="1"/>
    </row>
    <row r="148" spans="3:3" ht="13.2" x14ac:dyDescent="0.25">
      <c r="C148" s="1"/>
    </row>
    <row r="149" spans="3:3" ht="13.2" x14ac:dyDescent="0.25">
      <c r="C149" s="1"/>
    </row>
    <row r="150" spans="3:3" ht="13.2" x14ac:dyDescent="0.25">
      <c r="C150" s="1"/>
    </row>
    <row r="151" spans="3:3" ht="13.2" x14ac:dyDescent="0.25">
      <c r="C151" s="1"/>
    </row>
    <row r="152" spans="3:3" ht="13.2" x14ac:dyDescent="0.25">
      <c r="C152" s="1"/>
    </row>
    <row r="153" spans="3:3" ht="13.2" x14ac:dyDescent="0.25">
      <c r="C153" s="1"/>
    </row>
    <row r="154" spans="3:3" ht="13.2" x14ac:dyDescent="0.25">
      <c r="C154" s="1"/>
    </row>
    <row r="155" spans="3:3" ht="13.2" x14ac:dyDescent="0.25">
      <c r="C155" s="1"/>
    </row>
    <row r="156" spans="3:3" ht="13.2" x14ac:dyDescent="0.25">
      <c r="C156" s="1"/>
    </row>
    <row r="157" spans="3:3" ht="13.2" x14ac:dyDescent="0.25">
      <c r="C157" s="1"/>
    </row>
    <row r="158" spans="3:3" ht="13.2" x14ac:dyDescent="0.25">
      <c r="C158" s="1"/>
    </row>
    <row r="159" spans="3:3" ht="13.2" x14ac:dyDescent="0.25">
      <c r="C159" s="1"/>
    </row>
    <row r="160" spans="3:3" ht="13.2" x14ac:dyDescent="0.25">
      <c r="C160" s="1"/>
    </row>
    <row r="161" spans="3:3" ht="13.2" x14ac:dyDescent="0.25">
      <c r="C161" s="1"/>
    </row>
    <row r="162" spans="3:3" ht="13.2" x14ac:dyDescent="0.25">
      <c r="C162" s="1"/>
    </row>
    <row r="163" spans="3:3" ht="13.2" x14ac:dyDescent="0.25">
      <c r="C163" s="1"/>
    </row>
    <row r="164" spans="3:3" ht="13.2" x14ac:dyDescent="0.25">
      <c r="C164" s="1"/>
    </row>
    <row r="165" spans="3:3" ht="13.2" x14ac:dyDescent="0.25">
      <c r="C165" s="1"/>
    </row>
    <row r="166" spans="3:3" ht="13.2" x14ac:dyDescent="0.25">
      <c r="C166" s="1"/>
    </row>
    <row r="167" spans="3:3" ht="13.2" x14ac:dyDescent="0.25">
      <c r="C167" s="1"/>
    </row>
    <row r="168" spans="3:3" ht="13.2" x14ac:dyDescent="0.25">
      <c r="C168" s="1"/>
    </row>
    <row r="169" spans="3:3" ht="13.2" x14ac:dyDescent="0.25">
      <c r="C169" s="1"/>
    </row>
    <row r="170" spans="3:3" ht="13.2" x14ac:dyDescent="0.25">
      <c r="C170" s="1"/>
    </row>
    <row r="171" spans="3:3" ht="13.2" x14ac:dyDescent="0.25">
      <c r="C171" s="1"/>
    </row>
    <row r="172" spans="3:3" ht="13.2" x14ac:dyDescent="0.25">
      <c r="C172" s="1"/>
    </row>
    <row r="173" spans="3:3" ht="13.2" x14ac:dyDescent="0.25">
      <c r="C173" s="1"/>
    </row>
    <row r="174" spans="3:3" ht="13.2" x14ac:dyDescent="0.25">
      <c r="C174" s="1"/>
    </row>
    <row r="175" spans="3:3" ht="13.2" x14ac:dyDescent="0.25">
      <c r="C175" s="1"/>
    </row>
    <row r="176" spans="3:3" ht="13.2" x14ac:dyDescent="0.25">
      <c r="C176" s="1"/>
    </row>
    <row r="177" spans="3:3" ht="13.2" x14ac:dyDescent="0.25">
      <c r="C177" s="1"/>
    </row>
    <row r="178" spans="3:3" ht="13.2" x14ac:dyDescent="0.25">
      <c r="C178" s="1"/>
    </row>
    <row r="179" spans="3:3" ht="13.2" x14ac:dyDescent="0.25">
      <c r="C179" s="1"/>
    </row>
    <row r="180" spans="3:3" ht="13.2" x14ac:dyDescent="0.25">
      <c r="C180" s="1"/>
    </row>
    <row r="181" spans="3:3" ht="13.2" x14ac:dyDescent="0.25">
      <c r="C181" s="1"/>
    </row>
    <row r="182" spans="3:3" ht="13.2" x14ac:dyDescent="0.25">
      <c r="C182" s="1"/>
    </row>
    <row r="183" spans="3:3" ht="13.2" x14ac:dyDescent="0.25">
      <c r="C183" s="1"/>
    </row>
    <row r="184" spans="3:3" ht="13.2" x14ac:dyDescent="0.25">
      <c r="C184" s="1"/>
    </row>
    <row r="185" spans="3:3" ht="13.2" x14ac:dyDescent="0.25">
      <c r="C185" s="1"/>
    </row>
    <row r="186" spans="3:3" ht="13.2" x14ac:dyDescent="0.25">
      <c r="C186" s="1"/>
    </row>
    <row r="187" spans="3:3" ht="13.2" x14ac:dyDescent="0.25">
      <c r="C187" s="1"/>
    </row>
    <row r="188" spans="3:3" ht="13.2" x14ac:dyDescent="0.25">
      <c r="C188" s="1"/>
    </row>
    <row r="189" spans="3:3" ht="13.2" x14ac:dyDescent="0.25">
      <c r="C189" s="1"/>
    </row>
    <row r="190" spans="3:3" ht="13.2" x14ac:dyDescent="0.25">
      <c r="C190" s="1"/>
    </row>
    <row r="191" spans="3:3" ht="13.2" x14ac:dyDescent="0.25">
      <c r="C191" s="1"/>
    </row>
    <row r="192" spans="3:3" ht="13.2" x14ac:dyDescent="0.25">
      <c r="C192" s="1"/>
    </row>
    <row r="193" spans="3:3" ht="13.2" x14ac:dyDescent="0.25">
      <c r="C193" s="1"/>
    </row>
    <row r="194" spans="3:3" ht="13.2" x14ac:dyDescent="0.25">
      <c r="C194" s="1"/>
    </row>
    <row r="195" spans="3:3" ht="13.2" x14ac:dyDescent="0.25">
      <c r="C195" s="1"/>
    </row>
    <row r="196" spans="3:3" ht="13.2" x14ac:dyDescent="0.25">
      <c r="C196" s="1"/>
    </row>
    <row r="197" spans="3:3" ht="13.2" x14ac:dyDescent="0.25">
      <c r="C197" s="1"/>
    </row>
    <row r="198" spans="3:3" ht="13.2" x14ac:dyDescent="0.25">
      <c r="C198" s="1"/>
    </row>
    <row r="199" spans="3:3" ht="13.2" x14ac:dyDescent="0.25">
      <c r="C199" s="1"/>
    </row>
    <row r="200" spans="3:3" ht="13.2" x14ac:dyDescent="0.25">
      <c r="C200" s="1"/>
    </row>
    <row r="201" spans="3:3" ht="13.2" x14ac:dyDescent="0.25">
      <c r="C201" s="1"/>
    </row>
    <row r="202" spans="3:3" ht="13.2" x14ac:dyDescent="0.25">
      <c r="C202" s="1"/>
    </row>
    <row r="203" spans="3:3" ht="13.2" x14ac:dyDescent="0.25">
      <c r="C203" s="1"/>
    </row>
    <row r="204" spans="3:3" ht="13.2" x14ac:dyDescent="0.25">
      <c r="C204" s="1"/>
    </row>
    <row r="205" spans="3:3" ht="13.2" x14ac:dyDescent="0.25">
      <c r="C205" s="1"/>
    </row>
    <row r="206" spans="3:3" ht="13.2" x14ac:dyDescent="0.25">
      <c r="C206" s="1"/>
    </row>
    <row r="207" spans="3:3" ht="13.2" x14ac:dyDescent="0.25">
      <c r="C207" s="1"/>
    </row>
    <row r="208" spans="3:3" ht="13.2" x14ac:dyDescent="0.25">
      <c r="C208" s="1"/>
    </row>
    <row r="209" spans="3:3" ht="13.2" x14ac:dyDescent="0.25">
      <c r="C209" s="1"/>
    </row>
    <row r="210" spans="3:3" ht="13.2" x14ac:dyDescent="0.25">
      <c r="C210" s="1"/>
    </row>
    <row r="211" spans="3:3" ht="13.2" x14ac:dyDescent="0.25">
      <c r="C211" s="1"/>
    </row>
    <row r="212" spans="3:3" ht="13.2" x14ac:dyDescent="0.25">
      <c r="C212" s="1"/>
    </row>
    <row r="213" spans="3:3" ht="13.2" x14ac:dyDescent="0.25">
      <c r="C213" s="1"/>
    </row>
    <row r="214" spans="3:3" ht="13.2" x14ac:dyDescent="0.25">
      <c r="C214" s="1"/>
    </row>
    <row r="215" spans="3:3" ht="13.2" x14ac:dyDescent="0.25">
      <c r="C215" s="1"/>
    </row>
    <row r="216" spans="3:3" ht="13.2" x14ac:dyDescent="0.25">
      <c r="C216" s="1"/>
    </row>
    <row r="217" spans="3:3" ht="13.2" x14ac:dyDescent="0.25">
      <c r="C217" s="1"/>
    </row>
    <row r="218" spans="3:3" ht="13.2" x14ac:dyDescent="0.25">
      <c r="C218" s="1"/>
    </row>
    <row r="219" spans="3:3" ht="13.2" x14ac:dyDescent="0.25">
      <c r="C219" s="1"/>
    </row>
    <row r="220" spans="3:3" ht="13.2" x14ac:dyDescent="0.25">
      <c r="C220" s="1"/>
    </row>
    <row r="221" spans="3:3" ht="13.2" x14ac:dyDescent="0.25">
      <c r="C221" s="1"/>
    </row>
    <row r="222" spans="3:3" ht="13.2" x14ac:dyDescent="0.25">
      <c r="C222" s="1"/>
    </row>
    <row r="223" spans="3:3" ht="13.2" x14ac:dyDescent="0.25">
      <c r="C223" s="1"/>
    </row>
    <row r="224" spans="3:3" ht="13.2" x14ac:dyDescent="0.25">
      <c r="C224" s="1"/>
    </row>
    <row r="225" spans="3:3" ht="13.2" x14ac:dyDescent="0.25">
      <c r="C225" s="1"/>
    </row>
    <row r="226" spans="3:3" ht="13.2" x14ac:dyDescent="0.25">
      <c r="C226" s="1"/>
    </row>
    <row r="227" spans="3:3" ht="13.2" x14ac:dyDescent="0.25">
      <c r="C227" s="1"/>
    </row>
    <row r="228" spans="3:3" ht="13.2" x14ac:dyDescent="0.25">
      <c r="C228" s="1"/>
    </row>
    <row r="229" spans="3:3" ht="13.2" x14ac:dyDescent="0.25">
      <c r="C229" s="1"/>
    </row>
    <row r="230" spans="3:3" ht="13.2" x14ac:dyDescent="0.25">
      <c r="C230" s="1"/>
    </row>
    <row r="231" spans="3:3" ht="13.2" x14ac:dyDescent="0.25">
      <c r="C231" s="1"/>
    </row>
    <row r="232" spans="3:3" ht="13.2" x14ac:dyDescent="0.25">
      <c r="C232" s="1"/>
    </row>
    <row r="233" spans="3:3" ht="13.2" x14ac:dyDescent="0.25">
      <c r="C233" s="1"/>
    </row>
    <row r="234" spans="3:3" ht="13.2" x14ac:dyDescent="0.25">
      <c r="C234" s="1"/>
    </row>
    <row r="235" spans="3:3" ht="13.2" x14ac:dyDescent="0.25">
      <c r="C235" s="1"/>
    </row>
    <row r="236" spans="3:3" ht="13.2" x14ac:dyDescent="0.25">
      <c r="C236" s="1"/>
    </row>
    <row r="237" spans="3:3" ht="13.2" x14ac:dyDescent="0.25">
      <c r="C237" s="1"/>
    </row>
    <row r="238" spans="3:3" ht="13.2" x14ac:dyDescent="0.25">
      <c r="C238" s="1"/>
    </row>
    <row r="239" spans="3:3" ht="13.2" x14ac:dyDescent="0.25">
      <c r="C239" s="1"/>
    </row>
    <row r="248" ht="13.2" x14ac:dyDescent="0.25"/>
    <row r="249" ht="13.2" x14ac:dyDescent="0.25"/>
    <row r="250" ht="13.2" x14ac:dyDescent="0.25"/>
    <row r="251" ht="13.2" x14ac:dyDescent="0.25"/>
    <row r="262" ht="12.75" customHeight="1" x14ac:dyDescent="0.25"/>
    <row r="263" ht="12.75" customHeight="1" x14ac:dyDescent="0.25"/>
    <row r="264" ht="13.2" x14ac:dyDescent="0.25"/>
    <row r="265" ht="13.2" x14ac:dyDescent="0.25"/>
    <row r="266" ht="13.2" x14ac:dyDescent="0.25"/>
    <row r="274" ht="12.75" customHeight="1" x14ac:dyDescent="0.25"/>
    <row r="275" ht="12.75" customHeight="1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90" ht="13.2" x14ac:dyDescent="0.25"/>
    <row r="291" ht="13.2" x14ac:dyDescent="0.25"/>
    <row r="292" ht="12.75" customHeight="1" x14ac:dyDescent="0.25"/>
    <row r="293" ht="12.75" customHeight="1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</sheetData>
  <mergeCells count="3">
    <mergeCell ref="B10:G10"/>
    <mergeCell ref="D14:E14"/>
    <mergeCell ref="D39:E39"/>
  </mergeCells>
  <pageMargins left="0.7" right="0.7" top="0.75" bottom="0.75" header="0.3" footer="0.3"/>
  <pageSetup scale="90" orientation="portrait" r:id="rId1"/>
  <headerFooter>
    <oddFooter>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779A-6503-4E3C-AA0E-A466DD519D8B}">
  <dimension ref="A1:J312"/>
  <sheetViews>
    <sheetView showGridLines="0" zoomScaleNormal="100" workbookViewId="0">
      <selection activeCell="B1" sqref="B1"/>
    </sheetView>
  </sheetViews>
  <sheetFormatPr baseColWidth="10" defaultColWidth="11.44140625" defaultRowHeight="0" customHeight="1" zeroHeight="1" x14ac:dyDescent="0.25"/>
  <cols>
    <col min="1" max="1" width="1" style="1" customWidth="1"/>
    <col min="2" max="2" width="72.6640625" style="1" customWidth="1"/>
    <col min="3" max="3" width="11" style="1" customWidth="1"/>
    <col min="4" max="4" width="11" style="1" bestFit="1" customWidth="1"/>
    <col min="5" max="5" width="10.109375" style="1" customWidth="1"/>
    <col min="6" max="6" width="12.44140625" style="1" customWidth="1"/>
    <col min="7" max="8" width="11.44140625" style="1" hidden="1" customWidth="1"/>
    <col min="9" max="9" width="1" style="1" customWidth="1"/>
    <col min="10" max="10" width="1.6640625" style="1" customWidth="1"/>
    <col min="11" max="16384" width="11.44140625" style="1"/>
  </cols>
  <sheetData>
    <row r="1" spans="1:10" ht="13.2" x14ac:dyDescent="0.25"/>
    <row r="2" spans="1:10" ht="10.5" customHeight="1" x14ac:dyDescent="0.25"/>
    <row r="3" spans="1:10" ht="13.2" x14ac:dyDescent="0.25"/>
    <row r="4" spans="1:10" ht="13.2" x14ac:dyDescent="0.25"/>
    <row r="5" spans="1:10" ht="13.2" x14ac:dyDescent="0.25"/>
    <row r="6" spans="1:10" ht="18" customHeight="1" x14ac:dyDescent="0.5">
      <c r="A6" s="12"/>
      <c r="B6" s="138" t="s">
        <v>365</v>
      </c>
      <c r="C6" s="138"/>
      <c r="D6" s="138"/>
      <c r="E6" s="54"/>
      <c r="F6" s="54"/>
      <c r="G6" s="51"/>
      <c r="H6" s="51"/>
      <c r="I6" s="51"/>
    </row>
    <row r="7" spans="1:10" ht="16.8" x14ac:dyDescent="0.45">
      <c r="A7" s="9"/>
      <c r="B7" s="65" t="s">
        <v>321</v>
      </c>
      <c r="E7" s="9"/>
      <c r="F7" s="9"/>
      <c r="G7" s="9"/>
      <c r="H7" s="9"/>
      <c r="I7" s="9"/>
    </row>
    <row r="8" spans="1:10" ht="9.75" customHeight="1" x14ac:dyDescent="0.25">
      <c r="A8" s="156"/>
      <c r="B8" s="156"/>
      <c r="C8" s="156"/>
      <c r="D8" s="156"/>
      <c r="E8" s="156"/>
      <c r="F8" s="156"/>
    </row>
    <row r="9" spans="1:10" ht="7.5" customHeight="1" x14ac:dyDescent="0.45">
      <c r="A9" s="9"/>
      <c r="B9" s="9"/>
      <c r="C9" s="9"/>
      <c r="D9" s="9"/>
      <c r="E9" s="9"/>
      <c r="F9" s="9"/>
    </row>
    <row r="10" spans="1:10" ht="15.75" customHeight="1" x14ac:dyDescent="0.45">
      <c r="A10" s="9"/>
      <c r="B10" s="153" t="s">
        <v>343</v>
      </c>
      <c r="C10" s="153"/>
      <c r="D10" s="153"/>
      <c r="E10" s="153"/>
      <c r="F10" s="153"/>
    </row>
    <row r="11" spans="1:10" ht="21" customHeight="1" x14ac:dyDescent="0.5">
      <c r="A11" s="9"/>
      <c r="B11" s="53" t="s">
        <v>358</v>
      </c>
      <c r="C11" s="53"/>
      <c r="D11" s="53"/>
      <c r="E11" s="53"/>
      <c r="F11" s="53"/>
    </row>
    <row r="12" spans="1:10" ht="15" customHeight="1" x14ac:dyDescent="0.5">
      <c r="A12" s="9"/>
      <c r="B12" s="70" t="s">
        <v>320</v>
      </c>
      <c r="C12" s="53"/>
      <c r="D12" s="53"/>
      <c r="E12" s="53"/>
      <c r="F12" s="53"/>
    </row>
    <row r="13" spans="1:10" ht="13.5" customHeight="1" x14ac:dyDescent="0.25">
      <c r="B13" s="61"/>
      <c r="C13" s="60" t="s">
        <v>318</v>
      </c>
      <c r="D13" s="60"/>
      <c r="E13" s="68" t="s">
        <v>290</v>
      </c>
      <c r="F13" s="68" t="s">
        <v>291</v>
      </c>
    </row>
    <row r="14" spans="1:10" ht="13.5" customHeight="1" x14ac:dyDescent="0.3">
      <c r="B14" s="63" t="s">
        <v>305</v>
      </c>
      <c r="C14" s="151" t="str">
        <f>+[2]producto!$H$4</f>
        <v>Enero - abril</v>
      </c>
      <c r="D14" s="152"/>
      <c r="E14" s="69"/>
      <c r="F14" s="69"/>
      <c r="I14"/>
      <c r="J14"/>
    </row>
    <row r="15" spans="1:10" customFormat="1" ht="13.5" customHeight="1" x14ac:dyDescent="0.45">
      <c r="B15" s="64"/>
      <c r="C15" s="33">
        <v>2025</v>
      </c>
      <c r="D15" s="33">
        <v>2026</v>
      </c>
      <c r="E15" s="33" t="s">
        <v>388</v>
      </c>
      <c r="F15" s="33" t="s">
        <v>389</v>
      </c>
    </row>
    <row r="16" spans="1:10" customFormat="1" ht="16.8" x14ac:dyDescent="0.45">
      <c r="B16" s="34" t="s">
        <v>309</v>
      </c>
      <c r="C16" s="41">
        <v>418350.53731000051</v>
      </c>
      <c r="D16" s="41">
        <v>400073.40025000006</v>
      </c>
      <c r="E16" s="49">
        <f>IFERROR((((D16/C16)-1)*100),"…")</f>
        <v>-4.3688570779716667</v>
      </c>
      <c r="F16" s="49">
        <f>+(D16/D$33)*100</f>
        <v>4.7741077310797557</v>
      </c>
    </row>
    <row r="17" spans="2:6" customFormat="1" ht="12.9" customHeight="1" x14ac:dyDescent="0.45">
      <c r="B17" s="34" t="s">
        <v>303</v>
      </c>
      <c r="C17" s="41">
        <v>166620.04136999999</v>
      </c>
      <c r="D17" s="41">
        <v>351172.52810999978</v>
      </c>
      <c r="E17" s="49">
        <f t="shared" ref="E17:E33" si="0">IFERROR((((D17/C17)-1)*100),"…")</f>
        <v>110.76247804439001</v>
      </c>
      <c r="F17" s="49">
        <f t="shared" ref="F17:F33" si="1">+(D17/D$33)*100</f>
        <v>4.1905697313171286</v>
      </c>
    </row>
    <row r="18" spans="2:6" customFormat="1" ht="12.9" customHeight="1" x14ac:dyDescent="0.45">
      <c r="B18" s="34" t="s">
        <v>371</v>
      </c>
      <c r="C18" s="41">
        <v>178232.95785999999</v>
      </c>
      <c r="D18" s="41">
        <v>196414.7731599999</v>
      </c>
      <c r="E18" s="49">
        <f t="shared" si="0"/>
        <v>10.201152198956098</v>
      </c>
      <c r="F18" s="49">
        <f t="shared" si="1"/>
        <v>2.3438331227606573</v>
      </c>
    </row>
    <row r="19" spans="2:6" customFormat="1" ht="12.9" customHeight="1" x14ac:dyDescent="0.45">
      <c r="B19" s="34" t="s">
        <v>368</v>
      </c>
      <c r="C19" s="41">
        <v>186985.71809000001</v>
      </c>
      <c r="D19" s="41">
        <v>184946.0398599999</v>
      </c>
      <c r="E19" s="49">
        <f t="shared" si="0"/>
        <v>-1.0908203315390996</v>
      </c>
      <c r="F19" s="49">
        <f t="shared" si="1"/>
        <v>2.2069758153790429</v>
      </c>
    </row>
    <row r="20" spans="2:6" customFormat="1" ht="12.9" customHeight="1" x14ac:dyDescent="0.45">
      <c r="B20" s="34" t="s">
        <v>372</v>
      </c>
      <c r="C20" s="41">
        <v>197224.41302999988</v>
      </c>
      <c r="D20" s="41">
        <v>126862.5663300001</v>
      </c>
      <c r="E20" s="49">
        <f t="shared" si="0"/>
        <v>-35.676033011844744</v>
      </c>
      <c r="F20" s="49">
        <f t="shared" si="1"/>
        <v>1.5138611022932453</v>
      </c>
    </row>
    <row r="21" spans="2:6" customFormat="1" ht="12.9" customHeight="1" x14ac:dyDescent="0.45">
      <c r="B21" s="34" t="s">
        <v>375</v>
      </c>
      <c r="C21" s="41">
        <v>161344.99171999999</v>
      </c>
      <c r="D21" s="41">
        <v>125010.22935000001</v>
      </c>
      <c r="E21" s="49">
        <f t="shared" si="0"/>
        <v>-22.519919572747416</v>
      </c>
      <c r="F21" s="49">
        <f t="shared" si="1"/>
        <v>1.4917570176646311</v>
      </c>
    </row>
    <row r="22" spans="2:6" customFormat="1" ht="12.9" customHeight="1" x14ac:dyDescent="0.45">
      <c r="B22" s="34" t="s">
        <v>310</v>
      </c>
      <c r="C22" s="41">
        <v>104411.98283000001</v>
      </c>
      <c r="D22" s="41">
        <v>121864.99421999999</v>
      </c>
      <c r="E22" s="49">
        <f t="shared" si="0"/>
        <v>16.715525284503396</v>
      </c>
      <c r="F22" s="49">
        <f t="shared" si="1"/>
        <v>1.4542246764972013</v>
      </c>
    </row>
    <row r="23" spans="2:6" customFormat="1" ht="12.9" customHeight="1" x14ac:dyDescent="0.45">
      <c r="B23" s="34" t="s">
        <v>377</v>
      </c>
      <c r="C23" s="41">
        <v>102285.29723000001</v>
      </c>
      <c r="D23" s="41">
        <v>121570.16979999999</v>
      </c>
      <c r="E23" s="49">
        <f t="shared" si="0"/>
        <v>18.854002571489591</v>
      </c>
      <c r="F23" s="49">
        <f t="shared" si="1"/>
        <v>1.4507065132252777</v>
      </c>
    </row>
    <row r="24" spans="2:6" customFormat="1" ht="12.9" customHeight="1" x14ac:dyDescent="0.45">
      <c r="B24" s="34" t="s">
        <v>302</v>
      </c>
      <c r="C24" s="41">
        <v>196549.07491999998</v>
      </c>
      <c r="D24" s="41">
        <v>120182.45598</v>
      </c>
      <c r="E24" s="49">
        <f t="shared" si="0"/>
        <v>-38.853715781202716</v>
      </c>
      <c r="F24" s="49">
        <f t="shared" si="1"/>
        <v>1.434146813749011</v>
      </c>
    </row>
    <row r="25" spans="2:6" customFormat="1" ht="12.9" customHeight="1" x14ac:dyDescent="0.45">
      <c r="B25" s="34" t="s">
        <v>373</v>
      </c>
      <c r="C25" s="41">
        <v>112801.95155999999</v>
      </c>
      <c r="D25" s="41">
        <v>114192.16296999989</v>
      </c>
      <c r="E25" s="49">
        <f t="shared" si="0"/>
        <v>1.2324356013117654</v>
      </c>
      <c r="F25" s="49">
        <f t="shared" si="1"/>
        <v>1.3626641704325499</v>
      </c>
    </row>
    <row r="26" spans="2:6" customFormat="1" ht="12.9" customHeight="1" x14ac:dyDescent="0.45">
      <c r="B26" s="34" t="s">
        <v>379</v>
      </c>
      <c r="C26" s="41">
        <v>83780.304009999993</v>
      </c>
      <c r="D26" s="41">
        <v>107404.73249999998</v>
      </c>
      <c r="E26" s="49">
        <f t="shared" si="0"/>
        <v>28.198069664655524</v>
      </c>
      <c r="F26" s="49">
        <f t="shared" si="1"/>
        <v>1.2816692223536621</v>
      </c>
    </row>
    <row r="27" spans="2:6" customFormat="1" ht="12.9" customHeight="1" x14ac:dyDescent="0.45">
      <c r="B27" s="34" t="s">
        <v>367</v>
      </c>
      <c r="C27" s="41">
        <v>75666.998940000034</v>
      </c>
      <c r="D27" s="41">
        <v>105408.08985999999</v>
      </c>
      <c r="E27" s="49">
        <f t="shared" si="0"/>
        <v>39.305233902012013</v>
      </c>
      <c r="F27" s="49">
        <f t="shared" si="1"/>
        <v>1.2578431267975194</v>
      </c>
    </row>
    <row r="28" spans="2:6" customFormat="1" ht="12.9" customHeight="1" x14ac:dyDescent="0.45">
      <c r="B28" s="34" t="s">
        <v>304</v>
      </c>
      <c r="C28" s="41">
        <v>120880.73267</v>
      </c>
      <c r="D28" s="41">
        <v>100325.58308000001</v>
      </c>
      <c r="E28" s="49">
        <f t="shared" si="0"/>
        <v>-17.004487924568423</v>
      </c>
      <c r="F28" s="49">
        <f t="shared" si="1"/>
        <v>1.197193168823556</v>
      </c>
    </row>
    <row r="29" spans="2:6" customFormat="1" ht="12.9" customHeight="1" x14ac:dyDescent="0.45">
      <c r="B29" s="34" t="s">
        <v>376</v>
      </c>
      <c r="C29" s="41">
        <v>107753.65614000001</v>
      </c>
      <c r="D29" s="41">
        <v>99287.227629999994</v>
      </c>
      <c r="E29" s="49">
        <f t="shared" si="0"/>
        <v>-7.8572076468569341</v>
      </c>
      <c r="F29" s="49">
        <f t="shared" si="1"/>
        <v>1.1848023905854721</v>
      </c>
    </row>
    <row r="30" spans="2:6" customFormat="1" ht="12.9" customHeight="1" x14ac:dyDescent="0.45">
      <c r="B30" s="34" t="s">
        <v>307</v>
      </c>
      <c r="C30" s="41">
        <v>99105.169580000016</v>
      </c>
      <c r="D30" s="41">
        <v>96040.870539999989</v>
      </c>
      <c r="E30" s="139">
        <f t="shared" si="0"/>
        <v>-3.0919669004011441</v>
      </c>
      <c r="F30" s="139">
        <f t="shared" si="1"/>
        <v>1.1460633530200408</v>
      </c>
    </row>
    <row r="31" spans="2:6" customFormat="1" ht="12.75" customHeight="1" x14ac:dyDescent="0.45">
      <c r="B31" s="35" t="s">
        <v>292</v>
      </c>
      <c r="C31" s="42">
        <f>+SUM(C16:C30)</f>
        <v>2311993.8272600006</v>
      </c>
      <c r="D31" s="42">
        <f>+SUM(D16:D30)</f>
        <v>2370755.8236399996</v>
      </c>
      <c r="E31" s="140">
        <f t="shared" si="0"/>
        <v>2.5416156257492828</v>
      </c>
      <c r="F31" s="140">
        <f t="shared" si="1"/>
        <v>28.290417955978754</v>
      </c>
    </row>
    <row r="32" spans="2:6" customFormat="1" ht="12.75" customHeight="1" x14ac:dyDescent="0.45">
      <c r="B32" s="37" t="s">
        <v>293</v>
      </c>
      <c r="C32" s="43">
        <f>+C31/C33</f>
        <v>0.27317097124990763</v>
      </c>
      <c r="D32" s="43">
        <f>+D31/D33</f>
        <v>0.28290417955978753</v>
      </c>
      <c r="E32" s="140"/>
      <c r="F32" s="140"/>
    </row>
    <row r="33" spans="1:10" customFormat="1" ht="12.75" customHeight="1" x14ac:dyDescent="0.45">
      <c r="B33" s="39" t="s">
        <v>296</v>
      </c>
      <c r="C33" s="44">
        <f>+'pg. 1'!E35*1000</f>
        <v>8463541.4102800004</v>
      </c>
      <c r="D33" s="44">
        <f>+'pg. 1'!F35*1000</f>
        <v>8380066.4498100011</v>
      </c>
      <c r="E33" s="141">
        <f t="shared" si="0"/>
        <v>-0.9862887935847886</v>
      </c>
      <c r="F33" s="141">
        <f t="shared" si="1"/>
        <v>100</v>
      </c>
      <c r="G33" s="74"/>
    </row>
    <row r="34" spans="1:10" customFormat="1" ht="13.5" customHeight="1" x14ac:dyDescent="0.4">
      <c r="B34" s="19" t="s">
        <v>171</v>
      </c>
      <c r="E34" s="77">
        <f>+'pg. 1'!H35</f>
        <v>-0.9862887935847775</v>
      </c>
      <c r="I34" s="5"/>
      <c r="J34" s="1"/>
    </row>
    <row r="35" spans="1:10" ht="10.5" customHeight="1" x14ac:dyDescent="0.45">
      <c r="B35" s="19"/>
      <c r="C35" s="20"/>
      <c r="D35" s="20"/>
      <c r="E35" s="20"/>
      <c r="F35" s="20"/>
      <c r="G35" s="5"/>
      <c r="I35" s="5"/>
    </row>
    <row r="36" spans="1:10" ht="21" customHeight="1" x14ac:dyDescent="0.5">
      <c r="A36" s="9"/>
      <c r="B36" s="53" t="s">
        <v>359</v>
      </c>
      <c r="C36" s="53"/>
      <c r="D36" s="53"/>
      <c r="E36" s="53"/>
      <c r="F36" s="53"/>
    </row>
    <row r="37" spans="1:10" ht="15" customHeight="1" x14ac:dyDescent="0.5">
      <c r="A37" s="9"/>
      <c r="B37" s="70" t="s">
        <v>320</v>
      </c>
      <c r="C37" s="53"/>
      <c r="D37" s="53"/>
      <c r="E37" s="53"/>
      <c r="F37" s="53"/>
    </row>
    <row r="38" spans="1:10" ht="13.5" customHeight="1" x14ac:dyDescent="0.25">
      <c r="B38" s="61"/>
      <c r="C38" s="60" t="s">
        <v>318</v>
      </c>
      <c r="D38" s="60"/>
      <c r="E38" s="68" t="s">
        <v>290</v>
      </c>
      <c r="F38" s="68" t="s">
        <v>291</v>
      </c>
    </row>
    <row r="39" spans="1:10" ht="13.5" customHeight="1" x14ac:dyDescent="0.3">
      <c r="B39" s="63" t="s">
        <v>305</v>
      </c>
      <c r="C39" s="151" t="str">
        <f>+C14</f>
        <v>Enero - abril</v>
      </c>
      <c r="D39" s="152"/>
      <c r="E39" s="69"/>
      <c r="F39" s="69"/>
      <c r="I39"/>
      <c r="J39"/>
    </row>
    <row r="40" spans="1:10" customFormat="1" ht="13.5" customHeight="1" x14ac:dyDescent="0.45">
      <c r="B40" s="64"/>
      <c r="C40" s="33">
        <f>+C15</f>
        <v>2025</v>
      </c>
      <c r="D40" s="33">
        <f>+D15</f>
        <v>2026</v>
      </c>
      <c r="E40" s="33" t="str">
        <f>+E15</f>
        <v>2026/2025</v>
      </c>
      <c r="F40" s="33" t="str">
        <f>+F15</f>
        <v>2026</v>
      </c>
    </row>
    <row r="41" spans="1:10" customFormat="1" ht="18.600000000000001" customHeight="1" x14ac:dyDescent="0.45">
      <c r="B41" s="34" t="s">
        <v>303</v>
      </c>
      <c r="C41" s="41">
        <v>164128.38068</v>
      </c>
      <c r="D41" s="41">
        <v>348457.3621699998</v>
      </c>
      <c r="E41" s="49">
        <f>IFERROR((((D41/C41)-1)*100),"…")</f>
        <v>112.30780485757963</v>
      </c>
      <c r="F41" s="49">
        <f>+(D41/D$58)*100</f>
        <v>9.4529097087009006</v>
      </c>
    </row>
    <row r="42" spans="1:10" customFormat="1" ht="12.9" customHeight="1" x14ac:dyDescent="0.45">
      <c r="B42" s="34" t="s">
        <v>309</v>
      </c>
      <c r="C42" s="41">
        <v>355358.90689000051</v>
      </c>
      <c r="D42" s="41">
        <v>312652.03701000009</v>
      </c>
      <c r="E42" s="49">
        <f t="shared" ref="E42:E56" si="2">IFERROR((((D42/C42)-1)*100),"…")</f>
        <v>-12.017953976096651</v>
      </c>
      <c r="F42" s="49">
        <f t="shared" ref="F42:F58" si="3">+(D42/D$58)*100</f>
        <v>8.4815871235777625</v>
      </c>
    </row>
    <row r="43" spans="1:10" customFormat="1" ht="12.9" customHeight="1" x14ac:dyDescent="0.45">
      <c r="B43" s="34" t="s">
        <v>371</v>
      </c>
      <c r="C43" s="41">
        <v>178217.27296</v>
      </c>
      <c r="D43" s="41">
        <v>196256.9464499999</v>
      </c>
      <c r="E43" s="49">
        <f t="shared" si="2"/>
        <v>10.122292407677458</v>
      </c>
      <c r="F43" s="49">
        <f t="shared" si="3"/>
        <v>5.324035006590309</v>
      </c>
    </row>
    <row r="44" spans="1:10" customFormat="1" ht="12.9" customHeight="1" x14ac:dyDescent="0.45">
      <c r="B44" s="34" t="s">
        <v>372</v>
      </c>
      <c r="C44" s="41">
        <v>197194.39810999989</v>
      </c>
      <c r="D44" s="41">
        <v>126835.95522000011</v>
      </c>
      <c r="E44" s="49">
        <f t="shared" si="2"/>
        <v>-35.679737134698982</v>
      </c>
      <c r="F44" s="49">
        <f t="shared" si="3"/>
        <v>3.4407906466517932</v>
      </c>
    </row>
    <row r="45" spans="1:10" customFormat="1" ht="12.9" customHeight="1" x14ac:dyDescent="0.45">
      <c r="B45" s="34" t="s">
        <v>302</v>
      </c>
      <c r="C45" s="41">
        <v>195432.00962999999</v>
      </c>
      <c r="D45" s="41">
        <v>118968.97497</v>
      </c>
      <c r="E45" s="49">
        <f t="shared" si="2"/>
        <v>-39.125133495154138</v>
      </c>
      <c r="F45" s="49">
        <f t="shared" si="3"/>
        <v>3.2273761458925758</v>
      </c>
    </row>
    <row r="46" spans="1:10" customFormat="1" ht="12.9" customHeight="1" x14ac:dyDescent="0.45">
      <c r="B46" s="34" t="s">
        <v>373</v>
      </c>
      <c r="C46" s="41">
        <v>112220.37385999999</v>
      </c>
      <c r="D46" s="41">
        <v>114027.93799999989</v>
      </c>
      <c r="E46" s="49">
        <f t="shared" si="2"/>
        <v>1.6107272483826485</v>
      </c>
      <c r="F46" s="49">
        <f t="shared" si="3"/>
        <v>3.0933362850215138</v>
      </c>
    </row>
    <row r="47" spans="1:10" customFormat="1" ht="12.9" customHeight="1" x14ac:dyDescent="0.45">
      <c r="B47" s="34" t="s">
        <v>375</v>
      </c>
      <c r="C47" s="41">
        <v>109922.78529</v>
      </c>
      <c r="D47" s="41">
        <v>113210.49284000001</v>
      </c>
      <c r="E47" s="49">
        <f t="shared" si="2"/>
        <v>2.9909245306387833</v>
      </c>
      <c r="F47" s="49">
        <f t="shared" si="3"/>
        <v>3.0711607303390913</v>
      </c>
    </row>
    <row r="48" spans="1:10" customFormat="1" ht="12.9" customHeight="1" x14ac:dyDescent="0.45">
      <c r="B48" s="34" t="s">
        <v>379</v>
      </c>
      <c r="C48" s="41">
        <v>83367.033169999995</v>
      </c>
      <c r="D48" s="41">
        <v>106650.66012999999</v>
      </c>
      <c r="E48" s="49">
        <f t="shared" si="2"/>
        <v>27.929057895727926</v>
      </c>
      <c r="F48" s="49">
        <f t="shared" si="3"/>
        <v>2.8932063719474304</v>
      </c>
    </row>
    <row r="49" spans="2:10" customFormat="1" ht="12.9" customHeight="1" x14ac:dyDescent="0.45">
      <c r="B49" s="34" t="s">
        <v>367</v>
      </c>
      <c r="C49" s="41">
        <v>75666.998940000034</v>
      </c>
      <c r="D49" s="41">
        <v>105408.08985999999</v>
      </c>
      <c r="E49" s="49">
        <f t="shared" si="2"/>
        <v>39.305233902012013</v>
      </c>
      <c r="F49" s="49">
        <f t="shared" si="3"/>
        <v>2.8594980740487173</v>
      </c>
    </row>
    <row r="50" spans="2:10" customFormat="1" ht="12.9" customHeight="1" x14ac:dyDescent="0.45">
      <c r="B50" s="34" t="s">
        <v>376</v>
      </c>
      <c r="C50" s="41">
        <v>106810.06392</v>
      </c>
      <c r="D50" s="41">
        <v>98677.6299</v>
      </c>
      <c r="E50" s="49">
        <f t="shared" si="2"/>
        <v>-7.6139211245965903</v>
      </c>
      <c r="F50" s="49">
        <f t="shared" si="3"/>
        <v>2.6769149599951034</v>
      </c>
    </row>
    <row r="51" spans="2:10" customFormat="1" ht="12.9" customHeight="1" x14ac:dyDescent="0.45">
      <c r="B51" s="34" t="s">
        <v>374</v>
      </c>
      <c r="C51" s="41">
        <v>142318.29097999999</v>
      </c>
      <c r="D51" s="41">
        <v>71958.31624</v>
      </c>
      <c r="E51" s="49">
        <f t="shared" si="2"/>
        <v>-49.438462375779714</v>
      </c>
      <c r="F51" s="49">
        <f t="shared" si="3"/>
        <v>1.9520766098063185</v>
      </c>
    </row>
    <row r="52" spans="2:10" customFormat="1" ht="12.9" customHeight="1" x14ac:dyDescent="0.45">
      <c r="B52" s="34" t="s">
        <v>378</v>
      </c>
      <c r="C52" s="41">
        <v>133059.25326</v>
      </c>
      <c r="D52" s="41">
        <v>70649.021599999964</v>
      </c>
      <c r="E52" s="49">
        <f t="shared" si="2"/>
        <v>-46.904089817826801</v>
      </c>
      <c r="F52" s="49">
        <f t="shared" si="3"/>
        <v>1.9165582211663665</v>
      </c>
    </row>
    <row r="53" spans="2:10" customFormat="1" ht="12.9" customHeight="1" x14ac:dyDescent="0.45">
      <c r="B53" s="34" t="s">
        <v>380</v>
      </c>
      <c r="C53" s="41">
        <v>78683.126230000023</v>
      </c>
      <c r="D53" s="41">
        <v>68566.16509000001</v>
      </c>
      <c r="E53" s="49">
        <f t="shared" si="2"/>
        <v>-12.857853550997644</v>
      </c>
      <c r="F53" s="49">
        <f t="shared" si="3"/>
        <v>1.8600547384946364</v>
      </c>
    </row>
    <row r="54" spans="2:10" customFormat="1" ht="12.9" customHeight="1" x14ac:dyDescent="0.45">
      <c r="B54" s="34" t="s">
        <v>391</v>
      </c>
      <c r="C54" s="41">
        <v>22516.17277999999</v>
      </c>
      <c r="D54" s="41">
        <v>65945.774909999964</v>
      </c>
      <c r="E54" s="49">
        <f t="shared" si="2"/>
        <v>192.88181235034915</v>
      </c>
      <c r="F54" s="49">
        <f t="shared" si="3"/>
        <v>1.788969106614595</v>
      </c>
    </row>
    <row r="55" spans="2:10" customFormat="1" ht="12.9" customHeight="1" x14ac:dyDescent="0.45">
      <c r="B55" s="34" t="s">
        <v>403</v>
      </c>
      <c r="C55" s="41">
        <v>35022.634069999993</v>
      </c>
      <c r="D55" s="41">
        <v>57735.674840000007</v>
      </c>
      <c r="E55" s="139">
        <f t="shared" si="2"/>
        <v>64.852462908995648</v>
      </c>
      <c r="F55" s="139">
        <f t="shared" si="3"/>
        <v>1.5662464923532675</v>
      </c>
    </row>
    <row r="56" spans="2:10" customFormat="1" ht="12.75" customHeight="1" x14ac:dyDescent="0.45">
      <c r="B56" s="35" t="s">
        <v>292</v>
      </c>
      <c r="C56" s="42">
        <f>+SUM(C41:C55)</f>
        <v>1989917.7007700002</v>
      </c>
      <c r="D56" s="42">
        <f>+SUM(D41:D55)</f>
        <v>1976001.0392299998</v>
      </c>
      <c r="E56" s="140">
        <f t="shared" si="2"/>
        <v>-0.69935864858207131</v>
      </c>
      <c r="F56" s="140">
        <f t="shared" si="3"/>
        <v>53.604720221200374</v>
      </c>
    </row>
    <row r="57" spans="2:10" customFormat="1" ht="12.75" customHeight="1" x14ac:dyDescent="0.45">
      <c r="B57" s="37" t="s">
        <v>293</v>
      </c>
      <c r="C57" s="43">
        <f>+C56/C58</f>
        <v>0.52546882668962436</v>
      </c>
      <c r="D57" s="43">
        <f>+D56/D58</f>
        <v>0.53604720221200375</v>
      </c>
      <c r="E57" s="140"/>
      <c r="F57" s="140"/>
    </row>
    <row r="58" spans="2:10" customFormat="1" ht="12.75" customHeight="1" x14ac:dyDescent="0.45">
      <c r="B58" s="39" t="s">
        <v>301</v>
      </c>
      <c r="C58" s="44">
        <f>+'pg. 1'!E36*1000</f>
        <v>3786937.6824999996</v>
      </c>
      <c r="D58" s="44">
        <f>+'pg. 1'!F36*1000</f>
        <v>3686244.4782400001</v>
      </c>
      <c r="E58" s="141">
        <f>IFERROR((((D58/C58)-1)*100),"…")</f>
        <v>-2.6589612162174703</v>
      </c>
      <c r="F58" s="141">
        <f t="shared" si="3"/>
        <v>100</v>
      </c>
      <c r="G58" s="74"/>
    </row>
    <row r="59" spans="2:10" customFormat="1" ht="13.5" customHeight="1" x14ac:dyDescent="0.4">
      <c r="B59" s="19" t="s">
        <v>171</v>
      </c>
      <c r="E59" s="77">
        <f>+'pg. 1'!H36</f>
        <v>-2.6589612162174592</v>
      </c>
      <c r="I59" s="5"/>
      <c r="J59" s="1"/>
    </row>
    <row r="60" spans="2:10" ht="13.2" x14ac:dyDescent="0.25"/>
    <row r="61" spans="2:10" ht="13.2" x14ac:dyDescent="0.25"/>
    <row r="62" spans="2:10" ht="13.2" x14ac:dyDescent="0.25"/>
    <row r="63" spans="2:10" ht="13.2" x14ac:dyDescent="0.25"/>
    <row r="64" spans="2:10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spans="5:5" ht="13.2" x14ac:dyDescent="0.25"/>
    <row r="130" spans="5:5" ht="13.2" x14ac:dyDescent="0.25"/>
    <row r="131" spans="5:5" ht="13.2" x14ac:dyDescent="0.25"/>
    <row r="132" spans="5:5" ht="13.2" x14ac:dyDescent="0.25"/>
    <row r="133" spans="5:5" ht="13.2" x14ac:dyDescent="0.25"/>
    <row r="134" spans="5:5" ht="13.2" x14ac:dyDescent="0.25"/>
    <row r="135" spans="5:5" ht="13.2" x14ac:dyDescent="0.25"/>
    <row r="136" spans="5:5" ht="13.2" x14ac:dyDescent="0.25"/>
    <row r="137" spans="5:5" ht="13.2" x14ac:dyDescent="0.25"/>
    <row r="138" spans="5:5" ht="13.2" x14ac:dyDescent="0.25"/>
    <row r="139" spans="5:5" ht="13.2" x14ac:dyDescent="0.25"/>
    <row r="140" spans="5:5" ht="13.2" x14ac:dyDescent="0.25">
      <c r="E140" s="4"/>
    </row>
    <row r="141" spans="5:5" ht="13.2" x14ac:dyDescent="0.25">
      <c r="E141" s="3"/>
    </row>
    <row r="142" spans="5:5" ht="13.2" x14ac:dyDescent="0.25"/>
    <row r="143" spans="5:5" ht="13.2" x14ac:dyDescent="0.25"/>
    <row r="144" spans="5:5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8" ht="13.2" x14ac:dyDescent="0.25"/>
    <row r="249" ht="13.2" x14ac:dyDescent="0.25"/>
    <row r="250" ht="13.2" x14ac:dyDescent="0.25"/>
    <row r="251" ht="13.2" x14ac:dyDescent="0.25"/>
    <row r="262" ht="12.75" customHeight="1" x14ac:dyDescent="0.25"/>
    <row r="263" ht="12.75" customHeight="1" x14ac:dyDescent="0.25"/>
    <row r="264" ht="13.2" x14ac:dyDescent="0.25"/>
    <row r="265" ht="13.2" x14ac:dyDescent="0.25"/>
    <row r="266" ht="13.2" x14ac:dyDescent="0.25"/>
    <row r="274" ht="12.75" customHeight="1" x14ac:dyDescent="0.25"/>
    <row r="275" ht="12.75" customHeight="1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90" ht="13.2" x14ac:dyDescent="0.25"/>
    <row r="291" ht="13.2" x14ac:dyDescent="0.25"/>
    <row r="292" ht="12.75" customHeight="1" x14ac:dyDescent="0.25"/>
    <row r="293" ht="12.75" customHeight="1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</sheetData>
  <mergeCells count="4">
    <mergeCell ref="B10:F10"/>
    <mergeCell ref="A8:F8"/>
    <mergeCell ref="C14:D14"/>
    <mergeCell ref="C39:D39"/>
  </mergeCells>
  <pageMargins left="0.7" right="0.7" top="0.75" bottom="0.75" header="0.3" footer="0.3"/>
  <pageSetup scale="90" orientation="portrait" r:id="rId1"/>
  <headerFooter>
    <oddFooter>&amp;R&amp;D</oddFooter>
  </headerFooter>
  <ignoredErrors>
    <ignoredError sqref="C31:D31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E5A1-CA69-4726-B845-965EFBFCA11A}">
  <dimension ref="A1:J312"/>
  <sheetViews>
    <sheetView showGridLines="0" zoomScaleNormal="100" workbookViewId="0">
      <selection activeCell="B1" sqref="B1"/>
    </sheetView>
  </sheetViews>
  <sheetFormatPr baseColWidth="10" defaultColWidth="11.44140625" defaultRowHeight="0" customHeight="1" zeroHeight="1" x14ac:dyDescent="0.25"/>
  <cols>
    <col min="1" max="1" width="1" style="1" customWidth="1"/>
    <col min="2" max="2" width="64.33203125" style="1" customWidth="1"/>
    <col min="3" max="3" width="11" style="1" customWidth="1"/>
    <col min="4" max="4" width="10.88671875" style="1" customWidth="1"/>
    <col min="5" max="5" width="9.88671875" style="1" customWidth="1"/>
    <col min="6" max="6" width="12.33203125" style="1" customWidth="1"/>
    <col min="7" max="8" width="11.44140625" style="1" hidden="1" customWidth="1"/>
    <col min="9" max="9" width="1" style="1" customWidth="1"/>
    <col min="10" max="10" width="1.6640625" style="1" customWidth="1"/>
    <col min="11" max="16384" width="11.44140625" style="1"/>
  </cols>
  <sheetData>
    <row r="1" spans="1:10" ht="9.75" customHeight="1" x14ac:dyDescent="0.25"/>
    <row r="2" spans="1:10" ht="13.2" x14ac:dyDescent="0.25"/>
    <row r="3" spans="1:10" ht="13.2" x14ac:dyDescent="0.25"/>
    <row r="4" spans="1:10" ht="13.2" x14ac:dyDescent="0.25"/>
    <row r="5" spans="1:10" ht="13.2" x14ac:dyDescent="0.25"/>
    <row r="6" spans="1:10" ht="18" customHeight="1" x14ac:dyDescent="0.5">
      <c r="A6" s="12"/>
      <c r="B6" s="66" t="s">
        <v>365</v>
      </c>
      <c r="D6" s="2"/>
      <c r="F6"/>
      <c r="G6" s="51"/>
      <c r="H6" s="51"/>
      <c r="I6" s="51"/>
    </row>
    <row r="7" spans="1:10" ht="16.8" x14ac:dyDescent="0.45">
      <c r="A7" s="9"/>
      <c r="B7" s="65" t="s">
        <v>321</v>
      </c>
      <c r="E7" s="9"/>
      <c r="F7" s="9"/>
      <c r="G7" s="9"/>
      <c r="H7" s="9"/>
      <c r="I7" s="9"/>
    </row>
    <row r="8" spans="1:10" ht="9.75" customHeight="1" x14ac:dyDescent="0.25">
      <c r="A8" s="156"/>
      <c r="B8" s="156"/>
      <c r="C8" s="156"/>
      <c r="D8" s="156"/>
      <c r="E8" s="156"/>
      <c r="F8" s="156"/>
    </row>
    <row r="9" spans="1:10" ht="7.5" customHeight="1" x14ac:dyDescent="0.45">
      <c r="A9" s="9"/>
      <c r="B9" s="9"/>
      <c r="C9" s="9"/>
      <c r="D9" s="9"/>
      <c r="E9" s="9"/>
      <c r="F9" s="9"/>
    </row>
    <row r="10" spans="1:10" ht="15.75" customHeight="1" x14ac:dyDescent="0.45">
      <c r="A10" s="9"/>
      <c r="B10" s="153" t="s">
        <v>344</v>
      </c>
      <c r="C10" s="153"/>
      <c r="D10" s="153"/>
      <c r="E10" s="153"/>
      <c r="F10" s="153"/>
    </row>
    <row r="11" spans="1:10" ht="21" customHeight="1" x14ac:dyDescent="0.5">
      <c r="A11" s="9"/>
      <c r="B11" s="53" t="s">
        <v>360</v>
      </c>
      <c r="C11" s="53"/>
      <c r="D11" s="53"/>
      <c r="E11" s="53"/>
      <c r="F11" s="53"/>
    </row>
    <row r="12" spans="1:10" ht="16.5" customHeight="1" x14ac:dyDescent="0.5">
      <c r="A12" s="9"/>
      <c r="B12" s="70" t="s">
        <v>320</v>
      </c>
      <c r="C12" s="53"/>
      <c r="D12" s="53"/>
      <c r="E12" s="53"/>
      <c r="F12" s="53"/>
    </row>
    <row r="13" spans="1:10" ht="13.5" customHeight="1" x14ac:dyDescent="0.25">
      <c r="B13" s="61"/>
      <c r="C13" s="60" t="s">
        <v>318</v>
      </c>
      <c r="D13" s="60"/>
      <c r="E13" s="68" t="s">
        <v>290</v>
      </c>
      <c r="F13" s="68" t="s">
        <v>291</v>
      </c>
    </row>
    <row r="14" spans="1:10" ht="13.5" customHeight="1" x14ac:dyDescent="0.3">
      <c r="B14" s="63" t="s">
        <v>305</v>
      </c>
      <c r="C14" s="151" t="str">
        <f>+[2]producto!$H$4</f>
        <v>Enero - abril</v>
      </c>
      <c r="D14" s="152"/>
      <c r="E14" s="69"/>
      <c r="F14" s="69"/>
      <c r="I14"/>
      <c r="J14"/>
    </row>
    <row r="15" spans="1:10" customFormat="1" ht="13.5" customHeight="1" x14ac:dyDescent="0.45">
      <c r="B15" s="64"/>
      <c r="C15" s="33">
        <v>2025</v>
      </c>
      <c r="D15" s="33">
        <v>2026</v>
      </c>
      <c r="E15" s="33" t="s">
        <v>388</v>
      </c>
      <c r="F15" s="33" t="s">
        <v>389</v>
      </c>
    </row>
    <row r="16" spans="1:10" customFormat="1" ht="16.8" x14ac:dyDescent="0.45">
      <c r="B16" s="34" t="s">
        <v>310</v>
      </c>
      <c r="C16" s="41">
        <v>104411.93283000001</v>
      </c>
      <c r="D16" s="41">
        <v>121400.23321999999</v>
      </c>
      <c r="E16" s="49">
        <f>IFERROR((((D16/C16)-1)*100),"…")</f>
        <v>16.270458681824973</v>
      </c>
      <c r="F16" s="49">
        <f>+(D16/D$33)*100</f>
        <v>9.26550137619647</v>
      </c>
    </row>
    <row r="17" spans="2:6" customFormat="1" ht="12.9" customHeight="1" x14ac:dyDescent="0.45">
      <c r="B17" s="34" t="s">
        <v>307</v>
      </c>
      <c r="C17" s="41">
        <v>99105.169580000016</v>
      </c>
      <c r="D17" s="41">
        <v>96040.870539999989</v>
      </c>
      <c r="E17" s="49">
        <f t="shared" ref="E17:E33" si="0">IFERROR((((D17/C17)-1)*100),"…")</f>
        <v>-3.0919669004011441</v>
      </c>
      <c r="F17" s="49">
        <f t="shared" ref="F17:F33" si="1">+(D17/D$33)*100</f>
        <v>7.3300256066796114</v>
      </c>
    </row>
    <row r="18" spans="2:6" customFormat="1" ht="12.9" customHeight="1" x14ac:dyDescent="0.45">
      <c r="B18" s="34" t="s">
        <v>309</v>
      </c>
      <c r="C18" s="41">
        <v>62989.354020000006</v>
      </c>
      <c r="D18" s="41">
        <v>87421.363239999977</v>
      </c>
      <c r="E18" s="49">
        <f t="shared" si="0"/>
        <v>38.787521479014472</v>
      </c>
      <c r="F18" s="49">
        <f t="shared" si="1"/>
        <v>6.6721680834114565</v>
      </c>
    </row>
    <row r="19" spans="2:6" customFormat="1" ht="12.9" customHeight="1" x14ac:dyDescent="0.45">
      <c r="B19" s="34" t="s">
        <v>306</v>
      </c>
      <c r="C19" s="41">
        <v>60712.127919999999</v>
      </c>
      <c r="D19" s="41">
        <v>67588.846459999972</v>
      </c>
      <c r="E19" s="49">
        <f t="shared" si="0"/>
        <v>11.326762502973686</v>
      </c>
      <c r="F19" s="49">
        <f t="shared" si="1"/>
        <v>5.1585119178131151</v>
      </c>
    </row>
    <row r="20" spans="2:6" customFormat="1" ht="12.9" customHeight="1" x14ac:dyDescent="0.45">
      <c r="B20" s="34" t="s">
        <v>384</v>
      </c>
      <c r="C20" s="41">
        <v>16838.999489999998</v>
      </c>
      <c r="D20" s="41">
        <v>59931.854090000001</v>
      </c>
      <c r="E20" s="49">
        <f t="shared" si="0"/>
        <v>255.91101553029389</v>
      </c>
      <c r="F20" s="49">
        <f t="shared" si="1"/>
        <v>4.5741154017603547</v>
      </c>
    </row>
    <row r="21" spans="2:6" customFormat="1" ht="12.9" customHeight="1" x14ac:dyDescent="0.45">
      <c r="B21" s="34" t="s">
        <v>383</v>
      </c>
      <c r="C21" s="41">
        <v>22637.488450000001</v>
      </c>
      <c r="D21" s="41">
        <v>53269.749680000001</v>
      </c>
      <c r="E21" s="49">
        <f t="shared" si="0"/>
        <v>135.31651842764387</v>
      </c>
      <c r="F21" s="49">
        <f t="shared" si="1"/>
        <v>4.0656506653923659</v>
      </c>
    </row>
    <row r="22" spans="2:6" customFormat="1" ht="12.9" customHeight="1" x14ac:dyDescent="0.45">
      <c r="B22" s="34" t="s">
        <v>381</v>
      </c>
      <c r="C22" s="41">
        <v>55728.134549999981</v>
      </c>
      <c r="D22" s="41">
        <v>36344.040909999989</v>
      </c>
      <c r="E22" s="49">
        <f t="shared" si="0"/>
        <v>-34.783316894643832</v>
      </c>
      <c r="F22" s="49">
        <f t="shared" si="1"/>
        <v>2.7738477277708289</v>
      </c>
    </row>
    <row r="23" spans="2:6" customFormat="1" ht="12.9" customHeight="1" x14ac:dyDescent="0.45">
      <c r="B23" s="34" t="s">
        <v>395</v>
      </c>
      <c r="C23" s="41">
        <v>36275.273360000028</v>
      </c>
      <c r="D23" s="41">
        <v>33311.590619999988</v>
      </c>
      <c r="E23" s="49">
        <f t="shared" si="0"/>
        <v>-8.1699804453245868</v>
      </c>
      <c r="F23" s="49">
        <f t="shared" si="1"/>
        <v>2.5424052371758972</v>
      </c>
    </row>
    <row r="24" spans="2:6" customFormat="1" ht="12.9" customHeight="1" x14ac:dyDescent="0.45">
      <c r="B24" s="34" t="s">
        <v>370</v>
      </c>
      <c r="C24" s="41">
        <v>20092.845430000001</v>
      </c>
      <c r="D24" s="41">
        <v>29301.07874999999</v>
      </c>
      <c r="E24" s="49">
        <f t="shared" si="0"/>
        <v>45.828418638265454</v>
      </c>
      <c r="F24" s="49">
        <f t="shared" si="1"/>
        <v>2.2363151888693382</v>
      </c>
    </row>
    <row r="25" spans="2:6" customFormat="1" ht="12.9" customHeight="1" x14ac:dyDescent="0.45">
      <c r="B25" s="34" t="s">
        <v>396</v>
      </c>
      <c r="C25" s="41">
        <v>0</v>
      </c>
      <c r="D25" s="41">
        <v>28624.694070000001</v>
      </c>
      <c r="E25" s="49" t="str">
        <f t="shared" si="0"/>
        <v>…</v>
      </c>
      <c r="F25" s="49">
        <f t="shared" si="1"/>
        <v>2.1846921975689755</v>
      </c>
    </row>
    <row r="26" spans="2:6" customFormat="1" ht="12.9" customHeight="1" x14ac:dyDescent="0.45">
      <c r="B26" s="34" t="s">
        <v>382</v>
      </c>
      <c r="C26" s="41">
        <v>33021.852260000007</v>
      </c>
      <c r="D26" s="41">
        <v>25895.703890000001</v>
      </c>
      <c r="E26" s="49">
        <f t="shared" si="0"/>
        <v>-21.58009888086152</v>
      </c>
      <c r="F26" s="49">
        <f t="shared" si="1"/>
        <v>1.9764103714328209</v>
      </c>
    </row>
    <row r="27" spans="2:6" customFormat="1" ht="12.9" customHeight="1" x14ac:dyDescent="0.45">
      <c r="B27" s="34" t="s">
        <v>329</v>
      </c>
      <c r="C27" s="41">
        <v>18905.704739999997</v>
      </c>
      <c r="D27" s="41">
        <v>24553.685839999998</v>
      </c>
      <c r="E27" s="49">
        <f t="shared" si="0"/>
        <v>29.87448062726914</v>
      </c>
      <c r="F27" s="49">
        <f t="shared" si="1"/>
        <v>1.8739849496741827</v>
      </c>
    </row>
    <row r="28" spans="2:6" customFormat="1" ht="12.9" customHeight="1" x14ac:dyDescent="0.45">
      <c r="B28" s="34" t="s">
        <v>404</v>
      </c>
      <c r="C28" s="41">
        <v>61466.840189999988</v>
      </c>
      <c r="D28" s="41">
        <v>22376.992710000002</v>
      </c>
      <c r="E28" s="49">
        <f t="shared" si="0"/>
        <v>-63.595017019208179</v>
      </c>
      <c r="F28" s="49">
        <f t="shared" si="1"/>
        <v>1.7078555061250598</v>
      </c>
    </row>
    <row r="29" spans="2:6" customFormat="1" ht="12.9" customHeight="1" x14ac:dyDescent="0.45">
      <c r="B29" s="34" t="s">
        <v>405</v>
      </c>
      <c r="C29" s="41">
        <v>11207.23502</v>
      </c>
      <c r="D29" s="41">
        <v>17490.268920000002</v>
      </c>
      <c r="E29" s="49">
        <f t="shared" si="0"/>
        <v>56.062301618441502</v>
      </c>
      <c r="F29" s="49">
        <f t="shared" si="1"/>
        <v>1.3348912637970825</v>
      </c>
    </row>
    <row r="30" spans="2:6" customFormat="1" ht="12.9" customHeight="1" x14ac:dyDescent="0.45">
      <c r="B30" s="34" t="s">
        <v>392</v>
      </c>
      <c r="C30" s="41">
        <v>15697.259189999999</v>
      </c>
      <c r="D30" s="41">
        <v>17437.294129999998</v>
      </c>
      <c r="E30" s="139">
        <f t="shared" si="0"/>
        <v>11.084960240119468</v>
      </c>
      <c r="F30" s="139">
        <f t="shared" si="1"/>
        <v>1.330848125026836</v>
      </c>
    </row>
    <row r="31" spans="2:6" customFormat="1" ht="12.75" customHeight="1" x14ac:dyDescent="0.45">
      <c r="B31" s="35" t="s">
        <v>292</v>
      </c>
      <c r="C31" s="42">
        <f>+SUM(C16:C30)</f>
        <v>619090.21703000006</v>
      </c>
      <c r="D31" s="42">
        <f>+SUM(D16:D30)</f>
        <v>720988.26707000006</v>
      </c>
      <c r="E31" s="140">
        <f t="shared" si="0"/>
        <v>16.459321636326575</v>
      </c>
      <c r="F31" s="140">
        <f t="shared" si="1"/>
        <v>55.027223618694407</v>
      </c>
    </row>
    <row r="32" spans="2:6" customFormat="1" ht="12.75" customHeight="1" x14ac:dyDescent="0.45">
      <c r="B32" s="37" t="s">
        <v>293</v>
      </c>
      <c r="C32" s="43">
        <f>+C31/C33</f>
        <v>0.48470620855836027</v>
      </c>
      <c r="D32" s="43">
        <f>+D31/D33</f>
        <v>0.5502722361869441</v>
      </c>
      <c r="E32" s="140"/>
      <c r="F32" s="140"/>
    </row>
    <row r="33" spans="1:10" customFormat="1" ht="12.75" customHeight="1" x14ac:dyDescent="0.45">
      <c r="B33" s="39" t="s">
        <v>299</v>
      </c>
      <c r="C33" s="44">
        <f>+'pg. 1'!E37*1000</f>
        <v>1277248.3745799998</v>
      </c>
      <c r="D33" s="44">
        <f>+'pg. 1'!F37*1000</f>
        <v>1310239.2228000008</v>
      </c>
      <c r="E33" s="141">
        <f t="shared" si="0"/>
        <v>2.5829626309643583</v>
      </c>
      <c r="F33" s="141">
        <f t="shared" si="1"/>
        <v>100</v>
      </c>
      <c r="G33" s="74"/>
    </row>
    <row r="34" spans="1:10" customFormat="1" ht="13.5" customHeight="1" x14ac:dyDescent="0.4">
      <c r="B34" s="19" t="s">
        <v>171</v>
      </c>
      <c r="E34" s="77">
        <f>+'pg. 1'!H37</f>
        <v>2.5829626309643583</v>
      </c>
      <c r="I34" s="5"/>
      <c r="J34" s="1"/>
    </row>
    <row r="35" spans="1:10" ht="10.5" customHeight="1" x14ac:dyDescent="0.45">
      <c r="B35" s="19"/>
      <c r="C35" s="20"/>
      <c r="D35" s="20"/>
      <c r="E35" s="20"/>
      <c r="F35" s="20"/>
      <c r="G35" s="5"/>
      <c r="I35" s="5"/>
    </row>
    <row r="36" spans="1:10" ht="21" customHeight="1" x14ac:dyDescent="0.5">
      <c r="A36" s="9"/>
      <c r="B36" s="53" t="s">
        <v>361</v>
      </c>
      <c r="C36" s="53"/>
      <c r="D36" s="53"/>
      <c r="E36" s="53"/>
      <c r="F36" s="53"/>
    </row>
    <row r="37" spans="1:10" ht="16.5" customHeight="1" x14ac:dyDescent="0.5">
      <c r="A37" s="9"/>
      <c r="B37" s="70" t="s">
        <v>320</v>
      </c>
      <c r="C37" s="53"/>
      <c r="D37" s="53"/>
      <c r="E37" s="53"/>
      <c r="F37" s="53"/>
    </row>
    <row r="38" spans="1:10" ht="13.5" customHeight="1" x14ac:dyDescent="0.25">
      <c r="B38" s="61"/>
      <c r="C38" s="60" t="s">
        <v>318</v>
      </c>
      <c r="D38" s="60"/>
      <c r="E38" s="68" t="s">
        <v>290</v>
      </c>
      <c r="F38" s="68" t="s">
        <v>291</v>
      </c>
    </row>
    <row r="39" spans="1:10" ht="13.5" customHeight="1" x14ac:dyDescent="0.3">
      <c r="B39" s="63" t="s">
        <v>305</v>
      </c>
      <c r="C39" s="151" t="str">
        <f>+C14</f>
        <v>Enero - abril</v>
      </c>
      <c r="D39" s="152"/>
      <c r="E39" s="69"/>
      <c r="F39" s="69"/>
      <c r="I39"/>
      <c r="J39"/>
    </row>
    <row r="40" spans="1:10" customFormat="1" ht="13.5" customHeight="1" x14ac:dyDescent="0.45">
      <c r="B40" s="64"/>
      <c r="C40" s="33">
        <f>+C15</f>
        <v>2025</v>
      </c>
      <c r="D40" s="33">
        <f>+D15</f>
        <v>2026</v>
      </c>
      <c r="E40" s="33" t="str">
        <f>+E15</f>
        <v>2026/2025</v>
      </c>
      <c r="F40" s="33" t="str">
        <f>+F15</f>
        <v>2026</v>
      </c>
    </row>
    <row r="41" spans="1:10" customFormat="1" ht="16.8" x14ac:dyDescent="0.45">
      <c r="B41" s="34" t="s">
        <v>368</v>
      </c>
      <c r="C41" s="41">
        <v>186985.71809000001</v>
      </c>
      <c r="D41" s="41">
        <v>184946.0398599999</v>
      </c>
      <c r="E41" s="49">
        <f>IFERROR((((D41/C41)-1)*100),"…")</f>
        <v>-1.0908203315390996</v>
      </c>
      <c r="F41" s="49">
        <f>+(D41/D$58)*100</f>
        <v>5.4659824686489911</v>
      </c>
    </row>
    <row r="42" spans="1:10" customFormat="1" ht="12.9" customHeight="1" x14ac:dyDescent="0.45">
      <c r="B42" s="34" t="s">
        <v>377</v>
      </c>
      <c r="C42" s="41">
        <v>102285.29723000001</v>
      </c>
      <c r="D42" s="41">
        <v>121570.16979999999</v>
      </c>
      <c r="E42" s="49">
        <f t="shared" ref="E42:E56" si="2">IFERROR((((D42/C42)-1)*100),"…")</f>
        <v>18.854002571489591</v>
      </c>
      <c r="F42" s="49">
        <f t="shared" ref="F42:F58" si="3">+(D42/D$58)*100</f>
        <v>3.5929421216074329</v>
      </c>
    </row>
    <row r="43" spans="1:10" customFormat="1" ht="12.9" customHeight="1" x14ac:dyDescent="0.45">
      <c r="B43" s="34" t="s">
        <v>304</v>
      </c>
      <c r="C43" s="41">
        <v>120880.73267</v>
      </c>
      <c r="D43" s="41">
        <v>100325.58308000001</v>
      </c>
      <c r="E43" s="49">
        <f t="shared" si="2"/>
        <v>-17.004487924568423</v>
      </c>
      <c r="F43" s="49">
        <f t="shared" si="3"/>
        <v>2.9650695883371059</v>
      </c>
    </row>
    <row r="44" spans="1:10" customFormat="1" ht="12.9" customHeight="1" x14ac:dyDescent="0.45">
      <c r="B44" s="34" t="s">
        <v>397</v>
      </c>
      <c r="C44" s="41">
        <v>39295.20814000001</v>
      </c>
      <c r="D44" s="41">
        <v>72209.822570000004</v>
      </c>
      <c r="E44" s="49">
        <f t="shared" si="2"/>
        <v>83.762412741860558</v>
      </c>
      <c r="F44" s="49">
        <f t="shared" si="3"/>
        <v>2.1341231449489357</v>
      </c>
    </row>
    <row r="45" spans="1:10" customFormat="1" ht="12.9" customHeight="1" x14ac:dyDescent="0.45">
      <c r="B45" s="34" t="s">
        <v>385</v>
      </c>
      <c r="C45" s="41">
        <v>74545.5553600001</v>
      </c>
      <c r="D45" s="41">
        <v>62399.589629999973</v>
      </c>
      <c r="E45" s="49">
        <f t="shared" si="2"/>
        <v>-16.293346627232253</v>
      </c>
      <c r="F45" s="49">
        <f t="shared" si="3"/>
        <v>1.8441868948729994</v>
      </c>
    </row>
    <row r="46" spans="1:10" customFormat="1" ht="12.9" customHeight="1" x14ac:dyDescent="0.45">
      <c r="B46" s="34" t="s">
        <v>308</v>
      </c>
      <c r="C46" s="41">
        <v>39092.395820000012</v>
      </c>
      <c r="D46" s="41">
        <v>57255.420149999998</v>
      </c>
      <c r="E46" s="49">
        <f t="shared" si="2"/>
        <v>46.461783548982737</v>
      </c>
      <c r="F46" s="49">
        <f t="shared" si="3"/>
        <v>1.6921536844580931</v>
      </c>
    </row>
    <row r="47" spans="1:10" customFormat="1" ht="12.9" customHeight="1" x14ac:dyDescent="0.45">
      <c r="B47" s="34" t="s">
        <v>386</v>
      </c>
      <c r="C47" s="41">
        <v>39733.239080000007</v>
      </c>
      <c r="D47" s="41">
        <v>45356.745449999995</v>
      </c>
      <c r="E47" s="49">
        <f t="shared" si="2"/>
        <v>14.15315363209495</v>
      </c>
      <c r="F47" s="49">
        <f t="shared" si="3"/>
        <v>1.3404946418552364</v>
      </c>
    </row>
    <row r="48" spans="1:10" customFormat="1" ht="12.9" customHeight="1" x14ac:dyDescent="0.45">
      <c r="B48" s="34" t="s">
        <v>406</v>
      </c>
      <c r="C48" s="41">
        <v>36544.33827</v>
      </c>
      <c r="D48" s="41">
        <v>45287.37597999999</v>
      </c>
      <c r="E48" s="49">
        <f t="shared" si="2"/>
        <v>23.924465796600103</v>
      </c>
      <c r="F48" s="49">
        <f t="shared" si="3"/>
        <v>1.3384444638294377</v>
      </c>
    </row>
    <row r="49" spans="2:10" customFormat="1" ht="12.9" customHeight="1" x14ac:dyDescent="0.45">
      <c r="B49" s="34" t="s">
        <v>393</v>
      </c>
      <c r="C49" s="41">
        <v>10718.454099999999</v>
      </c>
      <c r="D49" s="41">
        <v>42402.592340000003</v>
      </c>
      <c r="E49" s="49">
        <f t="shared" si="2"/>
        <v>295.60361918235958</v>
      </c>
      <c r="F49" s="49">
        <f t="shared" si="3"/>
        <v>1.2531862078861282</v>
      </c>
    </row>
    <row r="50" spans="2:10" customFormat="1" ht="12.9" customHeight="1" x14ac:dyDescent="0.45">
      <c r="B50" s="34" t="s">
        <v>399</v>
      </c>
      <c r="C50" s="41">
        <v>54160.064489999997</v>
      </c>
      <c r="D50" s="41">
        <v>41180.619489999983</v>
      </c>
      <c r="E50" s="49">
        <f t="shared" si="2"/>
        <v>-23.964973310540483</v>
      </c>
      <c r="F50" s="49">
        <f t="shared" si="3"/>
        <v>1.2170714460868421</v>
      </c>
    </row>
    <row r="51" spans="2:10" customFormat="1" ht="12.9" customHeight="1" x14ac:dyDescent="0.45">
      <c r="B51" s="34" t="s">
        <v>398</v>
      </c>
      <c r="C51" s="41">
        <v>37790.845529999999</v>
      </c>
      <c r="D51" s="41">
        <v>39701.707479999997</v>
      </c>
      <c r="E51" s="49">
        <f t="shared" si="2"/>
        <v>5.0564149153081939</v>
      </c>
      <c r="F51" s="49">
        <f t="shared" si="3"/>
        <v>1.1733629831997561</v>
      </c>
    </row>
    <row r="52" spans="2:10" customFormat="1" ht="12.9" customHeight="1" x14ac:dyDescent="0.45">
      <c r="B52" s="34" t="s">
        <v>394</v>
      </c>
      <c r="C52" s="41">
        <v>35025.193650000016</v>
      </c>
      <c r="D52" s="41">
        <v>39594.185959999981</v>
      </c>
      <c r="E52" s="49">
        <f t="shared" si="2"/>
        <v>13.044873800433553</v>
      </c>
      <c r="F52" s="49">
        <f t="shared" si="3"/>
        <v>1.1701852414986229</v>
      </c>
    </row>
    <row r="53" spans="2:10" customFormat="1" ht="12.9" customHeight="1" x14ac:dyDescent="0.45">
      <c r="B53" s="34" t="s">
        <v>400</v>
      </c>
      <c r="C53" s="41">
        <v>36273.14451000002</v>
      </c>
      <c r="D53" s="41">
        <v>39330.189559999999</v>
      </c>
      <c r="E53" s="49">
        <f t="shared" si="2"/>
        <v>8.4278468031829803</v>
      </c>
      <c r="F53" s="49">
        <f t="shared" si="3"/>
        <v>1.162382967412199</v>
      </c>
    </row>
    <row r="54" spans="2:10" customFormat="1" ht="12.9" customHeight="1" x14ac:dyDescent="0.45">
      <c r="B54" s="34" t="s">
        <v>407</v>
      </c>
      <c r="C54" s="41">
        <v>32671.503130000008</v>
      </c>
      <c r="D54" s="41">
        <v>36161.155030000002</v>
      </c>
      <c r="E54" s="49">
        <f t="shared" si="2"/>
        <v>10.681026477767674</v>
      </c>
      <c r="F54" s="49">
        <f t="shared" si="3"/>
        <v>1.0687238266345132</v>
      </c>
    </row>
    <row r="55" spans="2:10" customFormat="1" ht="12.9" customHeight="1" x14ac:dyDescent="0.45">
      <c r="B55" s="34" t="s">
        <v>369</v>
      </c>
      <c r="C55" s="41">
        <v>36358.404270000006</v>
      </c>
      <c r="D55" s="41">
        <v>35851.524720000009</v>
      </c>
      <c r="E55" s="139">
        <f t="shared" si="2"/>
        <v>-1.3941193519822148</v>
      </c>
      <c r="F55" s="139">
        <f t="shared" si="3"/>
        <v>1.0595728664544333</v>
      </c>
    </row>
    <row r="56" spans="2:10" customFormat="1" ht="12.75" customHeight="1" x14ac:dyDescent="0.45">
      <c r="B56" s="35" t="s">
        <v>292</v>
      </c>
      <c r="C56" s="42">
        <f>+SUM(C41:C55)</f>
        <v>882360.09434000019</v>
      </c>
      <c r="D56" s="42">
        <f>+SUM(D41:D55)</f>
        <v>963572.72109999985</v>
      </c>
      <c r="E56" s="140">
        <f t="shared" si="2"/>
        <v>9.2040230832000738</v>
      </c>
      <c r="F56" s="140">
        <f t="shared" si="3"/>
        <v>28.477882547730726</v>
      </c>
    </row>
    <row r="57" spans="2:10" customFormat="1" ht="12.75" customHeight="1" x14ac:dyDescent="0.45">
      <c r="B57" s="37" t="s">
        <v>293</v>
      </c>
      <c r="C57" s="43">
        <f>+C56/C58</f>
        <v>0.25956688920720994</v>
      </c>
      <c r="D57" s="43">
        <f>+D56/D58</f>
        <v>0.28477882547730726</v>
      </c>
      <c r="E57" s="140"/>
      <c r="F57" s="140"/>
    </row>
    <row r="58" spans="2:10" customFormat="1" ht="12.75" customHeight="1" x14ac:dyDescent="0.45">
      <c r="B58" s="39" t="s">
        <v>300</v>
      </c>
      <c r="C58" s="44">
        <f>+'pg. 1'!E38*1000</f>
        <v>3399355.3531999988</v>
      </c>
      <c r="D58" s="44">
        <f>+'pg. 1'!F38*1000</f>
        <v>3383582.7487700013</v>
      </c>
      <c r="E58" s="141">
        <f>IFERROR((((D58/C58)-1)*100),"…")</f>
        <v>-0.46398810336641949</v>
      </c>
      <c r="F58" s="141">
        <f t="shared" si="3"/>
        <v>100</v>
      </c>
      <c r="G58" s="74"/>
    </row>
    <row r="59" spans="2:10" customFormat="1" ht="13.5" customHeight="1" x14ac:dyDescent="0.4">
      <c r="B59" s="19" t="s">
        <v>171</v>
      </c>
      <c r="E59" s="77">
        <f>+'pg. 1'!H38</f>
        <v>-0.46398810336641949</v>
      </c>
      <c r="I59" s="5"/>
      <c r="J59" s="1"/>
    </row>
    <row r="60" spans="2:10" ht="13.2" x14ac:dyDescent="0.25"/>
    <row r="61" spans="2:10" ht="13.2" x14ac:dyDescent="0.25"/>
    <row r="62" spans="2:10" ht="13.2" x14ac:dyDescent="0.25"/>
    <row r="63" spans="2:10" ht="13.2" x14ac:dyDescent="0.25"/>
    <row r="64" spans="2:10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spans="5:5" ht="13.2" x14ac:dyDescent="0.25"/>
    <row r="130" spans="5:5" ht="13.2" x14ac:dyDescent="0.25"/>
    <row r="131" spans="5:5" ht="13.2" x14ac:dyDescent="0.25"/>
    <row r="132" spans="5:5" ht="13.2" x14ac:dyDescent="0.25"/>
    <row r="133" spans="5:5" ht="13.2" x14ac:dyDescent="0.25"/>
    <row r="134" spans="5:5" ht="13.2" x14ac:dyDescent="0.25"/>
    <row r="135" spans="5:5" ht="13.2" x14ac:dyDescent="0.25"/>
    <row r="136" spans="5:5" ht="13.2" x14ac:dyDescent="0.25"/>
    <row r="137" spans="5:5" ht="13.2" x14ac:dyDescent="0.25"/>
    <row r="138" spans="5:5" ht="13.2" x14ac:dyDescent="0.25"/>
    <row r="139" spans="5:5" ht="13.2" x14ac:dyDescent="0.25"/>
    <row r="140" spans="5:5" ht="13.2" x14ac:dyDescent="0.25">
      <c r="E140" s="4"/>
    </row>
    <row r="141" spans="5:5" ht="13.2" x14ac:dyDescent="0.25">
      <c r="E141" s="3"/>
    </row>
    <row r="142" spans="5:5" ht="13.2" x14ac:dyDescent="0.25"/>
    <row r="143" spans="5:5" ht="13.2" x14ac:dyDescent="0.25"/>
    <row r="144" spans="5:5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8" ht="13.2" x14ac:dyDescent="0.25"/>
    <row r="249" ht="13.2" x14ac:dyDescent="0.25"/>
    <row r="250" ht="13.2" x14ac:dyDescent="0.25"/>
    <row r="251" ht="13.2" x14ac:dyDescent="0.25"/>
    <row r="262" ht="12.75" customHeight="1" x14ac:dyDescent="0.25"/>
    <row r="263" ht="12.75" customHeight="1" x14ac:dyDescent="0.25"/>
    <row r="264" ht="13.2" x14ac:dyDescent="0.25"/>
    <row r="265" ht="13.2" x14ac:dyDescent="0.25"/>
    <row r="266" ht="13.2" x14ac:dyDescent="0.25"/>
    <row r="274" ht="12.75" customHeight="1" x14ac:dyDescent="0.25"/>
    <row r="275" ht="12.75" customHeight="1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90" ht="13.2" x14ac:dyDescent="0.25"/>
    <row r="291" ht="13.2" x14ac:dyDescent="0.25"/>
    <row r="292" ht="12.75" customHeight="1" x14ac:dyDescent="0.25"/>
    <row r="293" ht="12.75" customHeight="1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</sheetData>
  <mergeCells count="4">
    <mergeCell ref="B10:F10"/>
    <mergeCell ref="A8:F8"/>
    <mergeCell ref="C14:D14"/>
    <mergeCell ref="C39:D39"/>
  </mergeCells>
  <pageMargins left="0.7" right="0.7" top="0.75" bottom="0.75" header="0.3" footer="0.3"/>
  <pageSetup scale="90" orientation="portrait" r:id="rId1"/>
  <headerFooter>
    <oddFooter>&amp;R&amp;D</oddFooter>
  </headerFooter>
  <ignoredErrors>
    <ignoredError sqref="C31:D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pg. 1</vt:lpstr>
      <vt:lpstr>pg. 2</vt:lpstr>
      <vt:lpstr>pg. 3</vt:lpstr>
      <vt:lpstr>pg. 4</vt:lpstr>
      <vt:lpstr>pg. 5</vt:lpstr>
      <vt:lpstr>pg. 6</vt:lpstr>
      <vt:lpstr>pg. 7</vt:lpstr>
      <vt:lpstr>pg. 8</vt:lpstr>
      <vt:lpstr>pg. 9</vt:lpstr>
      <vt:lpstr>pg. 10</vt:lpstr>
      <vt:lpstr>pg.11</vt:lpstr>
      <vt:lpstr>Hoja1</vt:lpstr>
      <vt:lpstr>pg.11!Área_de_impresión</vt:lpstr>
      <vt:lpstr>pg.11!Títulos_a_imprimir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Exportaciones no minero-energéticas</dc:title>
  <dc:subject>Estadísticas</dc:subject>
  <dc:creator>Diana Cárdenas</dc:creator>
  <dc:description>Elaboró :                         Diana Cardenas    _x000d_
Revisado y aprobó:       Juan carlos yela_x000d_
Fecha:                             04jun26</dc:description>
  <cp:lastModifiedBy>Diana Carolina Cárdenas Castro</cp:lastModifiedBy>
  <cp:lastPrinted>2025-04-03T22:48:24Z</cp:lastPrinted>
  <dcterms:created xsi:type="dcterms:W3CDTF">2014-04-22T21:29:24Z</dcterms:created>
  <dcterms:modified xsi:type="dcterms:W3CDTF">2026-06-04T19:48:51Z</dcterms:modified>
</cp:coreProperties>
</file>