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citco-my.sharepoint.com/personal/malvarez_mincit_gov_co/Documents/TRABAJO OEE/(05) Estadísticas intercambiables/Estadísticas económicas intercambiables/"/>
    </mc:Choice>
  </mc:AlternateContent>
  <xr:revisionPtr revIDLastSave="28" documentId="13_ncr:1_{F87E864A-B0CC-495B-A540-53D2DAF5DB7C}" xr6:coauthVersionLast="47" xr6:coauthVersionMax="47" xr10:uidLastSave="{E788734E-67D5-4F32-B730-9B0121BA00F3}"/>
  <bookViews>
    <workbookView xWindow="-120" yWindow="-120" windowWidth="29040" windowHeight="15840" activeTab="2" xr2:uid="{00000000-000D-0000-FFFF-FFFF00000000}"/>
  </bookViews>
  <sheets>
    <sheet name="pg.1" sheetId="1" r:id="rId1"/>
    <sheet name="pg.2" sheetId="2" r:id="rId2"/>
    <sheet name="pg.3" sheetId="6" r:id="rId3"/>
  </sheets>
  <definedNames>
    <definedName name="_xlnm.Print_Area" localSheetId="0">pg.1!$A$1:$K$47</definedName>
    <definedName name="_xlnm.Print_Area" localSheetId="1">pg.2!$A$1:$I$59</definedName>
    <definedName name="_xlnm.Print_Area" localSheetId="2">pg.3!$A$1:$I$59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44" i="1" s="1"/>
  <c r="B28" i="1"/>
  <c r="B43" i="1" s="1"/>
  <c r="D28" i="2" l="1"/>
  <c r="E28" i="2"/>
  <c r="F28" i="2"/>
  <c r="G27" i="6"/>
  <c r="H27" i="6"/>
  <c r="G51" i="6"/>
  <c r="H51" i="6"/>
  <c r="H28" i="2" l="1"/>
  <c r="H29" i="2" s="1"/>
  <c r="G28" i="2"/>
  <c r="G29" i="2" s="1"/>
  <c r="H52" i="2" l="1"/>
  <c r="G52" i="2"/>
  <c r="F11" i="1"/>
  <c r="F12" i="1"/>
  <c r="F13" i="1"/>
  <c r="D11" i="1"/>
  <c r="D12" i="1"/>
  <c r="D13" i="1"/>
  <c r="H52" i="6" l="1"/>
  <c r="D51" i="6"/>
  <c r="D52" i="6" s="1"/>
  <c r="F27" i="6"/>
  <c r="E27" i="6"/>
  <c r="D27" i="6"/>
  <c r="E51" i="6" l="1"/>
  <c r="E52" i="6" s="1"/>
  <c r="F51" i="6"/>
  <c r="F52" i="6" s="1"/>
  <c r="G52" i="6"/>
  <c r="H53" i="2" l="1"/>
  <c r="G53" i="2"/>
  <c r="F53" i="2"/>
  <c r="E53" i="2"/>
  <c r="D53" i="2"/>
  <c r="E29" i="2"/>
  <c r="F29" i="2"/>
  <c r="D29" i="2"/>
  <c r="D15" i="1" l="1"/>
  <c r="F15" i="1" l="1"/>
  <c r="F28" i="6" l="1"/>
  <c r="D28" i="6" l="1"/>
  <c r="E28" i="6" l="1"/>
  <c r="G28" i="6"/>
  <c r="H28" i="6"/>
  <c r="F25" i="1" l="1"/>
  <c r="F26" i="1"/>
  <c r="F27" i="1"/>
  <c r="F29" i="1"/>
  <c r="D25" i="1"/>
  <c r="D26" i="1"/>
  <c r="D27" i="1"/>
  <c r="D29" i="1"/>
</calcChain>
</file>

<file path=xl/sharedStrings.xml><?xml version="1.0" encoding="utf-8"?>
<sst xmlns="http://schemas.openxmlformats.org/spreadsheetml/2006/main" count="170" uniqueCount="75">
  <si>
    <t>Fecha</t>
  </si>
  <si>
    <t>Mill US$</t>
  </si>
  <si>
    <t>Var. anual</t>
  </si>
  <si>
    <t>1. Exportaciones de Colombia hacia países con TLC</t>
  </si>
  <si>
    <t>Millones US$ FOB</t>
  </si>
  <si>
    <t>2. Importaciones de Colombia originarias de países con TLC</t>
  </si>
  <si>
    <t>Importaciones no minero-energéticas</t>
  </si>
  <si>
    <t>Balanza comercial no minero-energética</t>
  </si>
  <si>
    <t>Importaciones totales con acuerdo</t>
  </si>
  <si>
    <t>Balanza comercial total con acuerdo</t>
  </si>
  <si>
    <t>Por países con acuerdo comercial</t>
  </si>
  <si>
    <t>CAN</t>
  </si>
  <si>
    <t>Canadá</t>
  </si>
  <si>
    <t>Chile</t>
  </si>
  <si>
    <t>EFTA</t>
  </si>
  <si>
    <t xml:space="preserve">Mercosur </t>
  </si>
  <si>
    <t>México</t>
  </si>
  <si>
    <t>Triángulo Norte</t>
  </si>
  <si>
    <t>Unión Europea</t>
  </si>
  <si>
    <t>Venezuela</t>
  </si>
  <si>
    <t>Total general</t>
  </si>
  <si>
    <t>3 . Balanza comercial de Colombia con países con TLC</t>
  </si>
  <si>
    <t>* El TLC con Corea entró en vigencia el 15 de julio de 2016</t>
  </si>
  <si>
    <t>Exportaciones no minero-energéticas*</t>
  </si>
  <si>
    <t>Países con TLC</t>
  </si>
  <si>
    <t>Participación %</t>
  </si>
  <si>
    <t>Estados Unidos</t>
  </si>
  <si>
    <t>Corea del Sur*</t>
  </si>
  <si>
    <t>Costa Rica**</t>
  </si>
  <si>
    <t>Miles de dólares FOB</t>
  </si>
  <si>
    <t>Miles de dólares CIF</t>
  </si>
  <si>
    <t>Países/grupos</t>
  </si>
  <si>
    <t>** El TLC con Costa Rica entró en vigencia el 1o de noviembre de 2016</t>
  </si>
  <si>
    <t>Exportaciones totales con acuerdo*</t>
  </si>
  <si>
    <t>* Incluye Puerto Rico</t>
  </si>
  <si>
    <t>*** Puerto Rico hace parte del TLC con EEUU</t>
  </si>
  <si>
    <t>Puerto Rico***</t>
  </si>
  <si>
    <t>**** El TLC con Israel entró en vigencia el 1 de agosto del 2020</t>
  </si>
  <si>
    <t>** Incluye Israel. El TLC entró en vigencia el 1 de agosto del 2020</t>
  </si>
  <si>
    <t>* El TLC con Corea entró en vigencia el 15 de agosto de 2016</t>
  </si>
  <si>
    <t>**** El TLC con Israel entró en vigencia el 10 de agosto del 2020</t>
  </si>
  <si>
    <t>2021</t>
  </si>
  <si>
    <t>Israel</t>
  </si>
  <si>
    <t>2022</t>
  </si>
  <si>
    <t>***** El TLC con Reino Unido entró en vigencia el 28 de junio del 2022</t>
  </si>
  <si>
    <t>Reino Unido</t>
  </si>
  <si>
    <t>2023</t>
  </si>
  <si>
    <t>2024</t>
  </si>
  <si>
    <t>Millones US$</t>
  </si>
  <si>
    <t xml:space="preserve">                  Fuente: DANE - DIAN. Cálculos OEE-MinCIT</t>
  </si>
  <si>
    <t>2025</t>
  </si>
  <si>
    <t>2024*</t>
  </si>
  <si>
    <t>2025*</t>
  </si>
  <si>
    <t>Página 1</t>
  </si>
  <si>
    <t>Página 2</t>
  </si>
  <si>
    <t>Página 3</t>
  </si>
  <si>
    <t xml:space="preserve">                 Exportaciones Colombianas hacia países con TLC
</t>
  </si>
  <si>
    <t xml:space="preserve">                 Importaciones Colombianas originarias  de países con TLC
</t>
  </si>
  <si>
    <t xml:space="preserve">               Exportaciones e Importaciones de Colombia de países con TLC
</t>
  </si>
  <si>
    <t xml:space="preserve">                   Año completo 2020 - 2024 y acumulado 2024 - 2025</t>
  </si>
  <si>
    <t xml:space="preserve">            4.  Exportaciones totales de Colombia</t>
  </si>
  <si>
    <t xml:space="preserve">         Por países con acuerdo comercial</t>
  </si>
  <si>
    <t xml:space="preserve">     Por países con acuerdo comercial</t>
  </si>
  <si>
    <t xml:space="preserve">                5. Exportaciones no minero-energéticos de Colombia</t>
  </si>
  <si>
    <t>6. Importaciones totales de Colombia</t>
  </si>
  <si>
    <t>7. Importaciones no minero-energéticos de Colombia</t>
  </si>
  <si>
    <t>Millones US$ CIF</t>
  </si>
  <si>
    <t>2024-ene-abr</t>
  </si>
  <si>
    <t>2025-ene-abr</t>
  </si>
  <si>
    <t>Corea del Sur</t>
  </si>
  <si>
    <t>Costa Rica</t>
  </si>
  <si>
    <t>Puerto Rico</t>
  </si>
  <si>
    <t xml:space="preserve">                   Año completo 2022 - 2024 y acumulado enero - abril 2024 - 2025</t>
  </si>
  <si>
    <t>Enero - abril</t>
  </si>
  <si>
    <t xml:space="preserve">                   Año completo 2022 - 2024 y acumulado enero-abril 2024 - 2025*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</si>
</sst>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 * #,##0.0_ ;_ * \-#,##0.0_ ;_ * &quot;-&quot;??_ ;_ @_ "/>
    <numFmt numFmtId="166" formatCode="_ * #,##0_ ;_ * \-#,##0_ ;_ * &quot;-&quot;??_ ;_ @_ "/>
    <numFmt numFmtId="167" formatCode="_ [$€-2]\ * #,##0.00_ ;_ [$€-2]\ * \-#,##0.00_ ;_ [$€-2]\ * &quot;-&quot;??_ "/>
    <numFmt numFmtId="168" formatCode="0.0%"/>
    <numFmt numFmtId="169" formatCode="_(* #,##0_);_(* \(#,##0\);_(* &quot;-&quot;??_);_(@_)"/>
    <numFmt numFmtId="170" formatCode="_(* #,##0.000_);_(* \(#,##0.000\);_(* &quot;-&quot;??_);_(@_)"/>
  </numFmts>
  <fonts count="3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b/>
      <sz val="16"/>
      <color rgb="FF962D46"/>
      <name val="Arial"/>
      <family val="2"/>
    </font>
    <font>
      <sz val="10"/>
      <color rgb="FF962D46"/>
      <name val="Arial"/>
      <family val="2"/>
    </font>
    <font>
      <b/>
      <sz val="10"/>
      <name val="Narkisim"/>
      <family val="2"/>
      <charset val="177"/>
    </font>
    <font>
      <sz val="10"/>
      <name val="Narkisim"/>
      <family val="2"/>
      <charset val="177"/>
    </font>
    <font>
      <sz val="12"/>
      <name val="Narkisim"/>
      <family val="2"/>
      <charset val="177"/>
    </font>
    <font>
      <sz val="10"/>
      <name val="Nunito Sans 10pt"/>
    </font>
    <font>
      <b/>
      <sz val="10"/>
      <name val="Nunito Sans 10pt"/>
    </font>
    <font>
      <sz val="8"/>
      <name val="Nunito Sans 10pt"/>
    </font>
    <font>
      <sz val="8"/>
      <color theme="1"/>
      <name val="Nunito Sans 10pt"/>
    </font>
    <font>
      <sz val="10"/>
      <color theme="1"/>
      <name val="Nunito Sans 10pt"/>
    </font>
    <font>
      <b/>
      <sz val="10"/>
      <color rgb="FF962D46"/>
      <name val="Nunito Sans 10pt"/>
    </font>
    <font>
      <sz val="10"/>
      <color rgb="FF006100"/>
      <name val="Nunito Sans 10pt"/>
    </font>
    <font>
      <b/>
      <sz val="12"/>
      <color rgb="FF962D46"/>
      <name val="Nunito Sans 10pt"/>
    </font>
    <font>
      <b/>
      <sz val="14"/>
      <color rgb="FF962D46"/>
      <name val="Nunito Sans 10pt"/>
    </font>
    <font>
      <b/>
      <sz val="11"/>
      <color rgb="FF962D46"/>
      <name val="Nunito Sans 10pt"/>
    </font>
    <font>
      <b/>
      <sz val="14"/>
      <name val="Nunito Sans 10pt"/>
    </font>
    <font>
      <b/>
      <sz val="12"/>
      <name val="Nunito Sans 10pt"/>
    </font>
    <font>
      <b/>
      <sz val="8"/>
      <name val="Nunito Sans 10pt"/>
    </font>
    <font>
      <sz val="10"/>
      <color rgb="FF962D46"/>
      <name val="Nunito Sans 10pt"/>
    </font>
    <font>
      <sz val="14"/>
      <name val="Nunito Sans 10pt"/>
    </font>
    <font>
      <sz val="12"/>
      <name val="Nunito Sans 10pt"/>
    </font>
    <font>
      <b/>
      <sz val="10"/>
      <color theme="1"/>
      <name val="Nunito Sans 10pt"/>
    </font>
    <font>
      <b/>
      <sz val="12"/>
      <color rgb="FF962D46"/>
      <name val="Arial"/>
      <family val="2"/>
    </font>
    <font>
      <sz val="12"/>
      <color rgb="FF962D4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</cellStyleXfs>
  <cellXfs count="98">
    <xf numFmtId="0" fontId="0" fillId="0" borderId="0" xfId="0"/>
    <xf numFmtId="4" fontId="0" fillId="0" borderId="0" xfId="0" applyNumberFormat="1"/>
    <xf numFmtId="166" fontId="0" fillId="0" borderId="0" xfId="2" applyNumberFormat="1" applyFont="1" applyFill="1"/>
    <xf numFmtId="0" fontId="3" fillId="0" borderId="0" xfId="0" applyFont="1"/>
    <xf numFmtId="0" fontId="4" fillId="2" borderId="0" xfId="4"/>
    <xf numFmtId="0" fontId="3" fillId="0" borderId="0" xfId="0" applyFont="1" applyAlignment="1">
      <alignment vertical="top"/>
    </xf>
    <xf numFmtId="0" fontId="2" fillId="0" borderId="0" xfId="0" applyFont="1"/>
    <xf numFmtId="0" fontId="1" fillId="0" borderId="0" xfId="0" applyFont="1"/>
    <xf numFmtId="164" fontId="5" fillId="0" borderId="0" xfId="2" applyFont="1" applyFill="1" applyBorder="1"/>
    <xf numFmtId="3" fontId="1" fillId="0" borderId="0" xfId="0" applyNumberFormat="1" applyFont="1"/>
    <xf numFmtId="0" fontId="7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3" fontId="9" fillId="0" borderId="0" xfId="3" applyNumberFormat="1" applyFont="1" applyFill="1" applyBorder="1" applyAlignment="1">
      <alignment horizontal="right" vertical="center" wrapText="1"/>
    </xf>
    <xf numFmtId="168" fontId="9" fillId="0" borderId="0" xfId="3" applyNumberFormat="1" applyFont="1" applyFill="1" applyBorder="1"/>
    <xf numFmtId="9" fontId="9" fillId="0" borderId="0" xfId="3" applyFont="1" applyFill="1" applyBorder="1"/>
    <xf numFmtId="4" fontId="9" fillId="0" borderId="0" xfId="0" applyNumberFormat="1" applyFont="1"/>
    <xf numFmtId="166" fontId="9" fillId="0" borderId="0" xfId="2" applyNumberFormat="1" applyFont="1" applyFill="1"/>
    <xf numFmtId="0" fontId="11" fillId="0" borderId="0" xfId="0" applyFont="1"/>
    <xf numFmtId="17" fontId="13" fillId="0" borderId="0" xfId="0" applyNumberFormat="1" applyFont="1"/>
    <xf numFmtId="4" fontId="11" fillId="0" borderId="0" xfId="0" applyNumberFormat="1" applyFont="1"/>
    <xf numFmtId="166" fontId="11" fillId="0" borderId="0" xfId="2" applyNumberFormat="1" applyFont="1" applyFill="1"/>
    <xf numFmtId="0" fontId="14" fillId="0" borderId="0" xfId="0" applyFont="1"/>
    <xf numFmtId="0" fontId="12" fillId="0" borderId="0" xfId="0" applyFont="1" applyAlignment="1">
      <alignment horizontal="center" vertical="center" wrapText="1"/>
    </xf>
    <xf numFmtId="3" fontId="11" fillId="0" borderId="0" xfId="3" applyNumberFormat="1" applyFont="1" applyFill="1" applyBorder="1" applyAlignment="1">
      <alignment horizontal="right" vertical="center" wrapText="1"/>
    </xf>
    <xf numFmtId="168" fontId="11" fillId="0" borderId="0" xfId="3" applyNumberFormat="1" applyFont="1" applyFill="1" applyBorder="1"/>
    <xf numFmtId="9" fontId="11" fillId="0" borderId="0" xfId="3" applyFont="1" applyFill="1" applyBorder="1"/>
    <xf numFmtId="17" fontId="11" fillId="0" borderId="0" xfId="0" applyNumberFormat="1" applyFont="1"/>
    <xf numFmtId="0" fontId="15" fillId="0" borderId="0" xfId="0" applyFont="1"/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6" fontId="11" fillId="0" borderId="0" xfId="2" applyNumberFormat="1" applyFont="1" applyFill="1" applyAlignment="1">
      <alignment horizontal="center"/>
    </xf>
    <xf numFmtId="0" fontId="17" fillId="2" borderId="0" xfId="4" applyFont="1"/>
    <xf numFmtId="165" fontId="17" fillId="2" borderId="0" xfId="4" applyNumberFormat="1" applyFont="1" applyBorder="1"/>
    <xf numFmtId="165" fontId="17" fillId="3" borderId="0" xfId="4" applyNumberFormat="1" applyFont="1" applyFill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166" fontId="13" fillId="0" borderId="0" xfId="2" applyNumberFormat="1" applyFont="1" applyFill="1"/>
    <xf numFmtId="0" fontId="18" fillId="0" borderId="0" xfId="0" applyFont="1" applyAlignment="1">
      <alignment horizontal="center"/>
    </xf>
    <xf numFmtId="0" fontId="19" fillId="0" borderId="0" xfId="0" applyFont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top"/>
    </xf>
    <xf numFmtId="0" fontId="23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5" fontId="11" fillId="0" borderId="0" xfId="2" applyNumberFormat="1" applyFont="1" applyFill="1" applyBorder="1"/>
    <xf numFmtId="165" fontId="11" fillId="0" borderId="0" xfId="2" applyNumberFormat="1" applyFont="1" applyFill="1" applyBorder="1" applyAlignment="1">
      <alignment horizontal="center"/>
    </xf>
    <xf numFmtId="0" fontId="12" fillId="0" borderId="0" xfId="0" quotePrefix="1" applyFont="1" applyAlignment="1">
      <alignment horizontal="left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166" fontId="12" fillId="0" borderId="3" xfId="2" applyNumberFormat="1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/>
    </xf>
    <xf numFmtId="165" fontId="12" fillId="0" borderId="0" xfId="2" applyNumberFormat="1" applyFont="1" applyFill="1" applyBorder="1"/>
    <xf numFmtId="165" fontId="12" fillId="0" borderId="4" xfId="2" applyNumberFormat="1" applyFont="1" applyFill="1" applyBorder="1"/>
    <xf numFmtId="165" fontId="12" fillId="0" borderId="0" xfId="2" applyNumberFormat="1" applyFont="1" applyFill="1" applyBorder="1" applyAlignment="1">
      <alignment horizontal="center"/>
    </xf>
    <xf numFmtId="165" fontId="12" fillId="0" borderId="4" xfId="2" applyNumberFormat="1" applyFont="1" applyFill="1" applyBorder="1" applyAlignment="1">
      <alignment horizontal="center"/>
    </xf>
    <xf numFmtId="165" fontId="24" fillId="0" borderId="0" xfId="2" applyNumberFormat="1" applyFont="1" applyFill="1" applyBorder="1"/>
    <xf numFmtId="165" fontId="16" fillId="0" borderId="4" xfId="2" applyNumberFormat="1" applyFont="1" applyFill="1" applyBorder="1"/>
    <xf numFmtId="0" fontId="17" fillId="2" borderId="0" xfId="4" applyNumberFormat="1" applyFont="1" applyBorder="1" applyAlignment="1">
      <alignment horizontal="left"/>
    </xf>
    <xf numFmtId="0" fontId="25" fillId="0" borderId="0" xfId="0" applyFont="1"/>
    <xf numFmtId="0" fontId="26" fillId="0" borderId="0" xfId="0" applyFont="1"/>
    <xf numFmtId="0" fontId="27" fillId="0" borderId="0" xfId="0" applyFont="1"/>
    <xf numFmtId="168" fontId="11" fillId="0" borderId="0" xfId="3" applyNumberFormat="1" applyFont="1"/>
    <xf numFmtId="0" fontId="27" fillId="0" borderId="0" xfId="0" applyFont="1" applyAlignment="1">
      <alignment horizontal="center"/>
    </xf>
    <xf numFmtId="169" fontId="15" fillId="0" borderId="0" xfId="0" applyNumberFormat="1" applyFont="1"/>
    <xf numFmtId="170" fontId="15" fillId="0" borderId="0" xfId="0" applyNumberFormat="1" applyFont="1"/>
    <xf numFmtId="164" fontId="15" fillId="0" borderId="0" xfId="2" applyFont="1" applyBorder="1"/>
    <xf numFmtId="169" fontId="15" fillId="0" borderId="0" xfId="2" applyNumberFormat="1" applyFont="1" applyBorder="1"/>
    <xf numFmtId="164" fontId="27" fillId="0" borderId="0" xfId="2" applyFont="1" applyBorder="1"/>
    <xf numFmtId="168" fontId="27" fillId="0" borderId="0" xfId="3" applyNumberFormat="1" applyFont="1" applyBorder="1"/>
    <xf numFmtId="49" fontId="27" fillId="0" borderId="4" xfId="2" applyNumberFormat="1" applyFont="1" applyBorder="1" applyAlignment="1">
      <alignment horizontal="center" vertical="center"/>
    </xf>
    <xf numFmtId="164" fontId="27" fillId="0" borderId="4" xfId="2" applyFont="1" applyBorder="1"/>
    <xf numFmtId="169" fontId="27" fillId="0" borderId="4" xfId="2" applyNumberFormat="1" applyFont="1" applyBorder="1"/>
    <xf numFmtId="164" fontId="27" fillId="0" borderId="1" xfId="2" applyFont="1" applyBorder="1"/>
    <xf numFmtId="169" fontId="27" fillId="0" borderId="1" xfId="2" applyNumberFormat="1" applyFont="1" applyBorder="1"/>
    <xf numFmtId="0" fontId="12" fillId="0" borderId="0" xfId="0" applyFont="1" applyAlignment="1">
      <alignment horizontal="right" vertical="top"/>
    </xf>
    <xf numFmtId="169" fontId="11" fillId="0" borderId="0" xfId="0" applyNumberFormat="1" applyFont="1"/>
    <xf numFmtId="0" fontId="28" fillId="0" borderId="0" xfId="0" applyFont="1"/>
    <xf numFmtId="0" fontId="29" fillId="0" borderId="0" xfId="0" applyFont="1"/>
    <xf numFmtId="165" fontId="16" fillId="0" borderId="0" xfId="2" applyNumberFormat="1" applyFont="1" applyFill="1" applyBorder="1"/>
    <xf numFmtId="169" fontId="27" fillId="0" borderId="0" xfId="2" applyNumberFormat="1" applyFont="1" applyBorder="1"/>
    <xf numFmtId="0" fontId="12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7" fillId="0" borderId="1" xfId="2" applyNumberFormat="1" applyFont="1" applyBorder="1" applyAlignment="1">
      <alignment horizontal="center" vertical="center"/>
    </xf>
    <xf numFmtId="0" fontId="27" fillId="0" borderId="4" xfId="2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27" fillId="0" borderId="1" xfId="2" applyNumberFormat="1" applyFont="1" applyBorder="1" applyAlignment="1">
      <alignment horizontal="center" vertical="center"/>
    </xf>
    <xf numFmtId="49" fontId="27" fillId="0" borderId="4" xfId="2" applyNumberFormat="1" applyFont="1" applyBorder="1" applyAlignment="1">
      <alignment horizontal="center" vertical="center"/>
    </xf>
  </cellXfs>
  <cellStyles count="5">
    <cellStyle name="Bueno" xfId="4" builtinId="26"/>
    <cellStyle name="Euro" xfId="1" xr:uid="{00000000-0005-0000-0000-000001000000}"/>
    <cellStyle name="Millares" xfId="2" builtinId="3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962D46"/>
      <color rgb="FF993366"/>
      <color rgb="FF990033"/>
      <color rgb="FFF68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28-45E6-8D18-0DF539DCAE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876195728"/>
        <c:axId val="1876188656"/>
        <c:axId val="0"/>
      </c:bar3DChart>
      <c:catAx>
        <c:axId val="1876195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8865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87618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761957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D68-4971-BF55-A2F047AF692D}"/>
              </c:ext>
            </c:extLst>
          </c:dPt>
          <c:cat>
            <c:strRef>
              <c:f>pg.1!$B$10:$B$15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2024-ene-abr</c:v>
                </c:pt>
                <c:pt idx="5">
                  <c:v>2025-ene-abr</c:v>
                </c:pt>
              </c:strCache>
            </c:strRef>
          </c:cat>
          <c:val>
            <c:numRef>
              <c:f>pg.1!$C$10:$C$15</c:f>
              <c:numCache>
                <c:formatCode>_ * #,##0.0_ ;_ * \-#,##0.0_ ;_ * "-"??_ ;_ @_ </c:formatCode>
                <c:ptCount val="6"/>
                <c:pt idx="0">
                  <c:v>27306.482277910418</c:v>
                </c:pt>
                <c:pt idx="1">
                  <c:v>38054.525084009983</c:v>
                </c:pt>
                <c:pt idx="2">
                  <c:v>33794.719858310047</c:v>
                </c:pt>
                <c:pt idx="3">
                  <c:v>33749.462482410258</c:v>
                </c:pt>
                <c:pt idx="4">
                  <c:v>10310.86779232005</c:v>
                </c:pt>
                <c:pt idx="5">
                  <c:v>11436.575750469938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68-4971-BF55-A2F047AF692D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D68-4971-BF55-A2F047AF692D}"/>
              </c:ext>
            </c:extLst>
          </c:dPt>
          <c:cat>
            <c:strRef>
              <c:f>pg.1!$B$10:$B$15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2024-ene-abr</c:v>
                </c:pt>
                <c:pt idx="5">
                  <c:v>2025-ene-abr</c:v>
                </c:pt>
              </c:strCache>
            </c:strRef>
          </c:cat>
          <c:val>
            <c:numRef>
              <c:f>pg.1!$E$10:$E$15</c:f>
              <c:numCache>
                <c:formatCode>_ * #,##0.0_ ;_ * \-#,##0.0_ ;_ * "-"??_ ;_ @_ </c:formatCode>
                <c:ptCount val="6"/>
                <c:pt idx="0">
                  <c:v>15630.261839539988</c:v>
                </c:pt>
                <c:pt idx="1">
                  <c:v>18454.997362710012</c:v>
                </c:pt>
                <c:pt idx="2">
                  <c:v>17045.828415129919</c:v>
                </c:pt>
                <c:pt idx="3">
                  <c:v>18826.170831759991</c:v>
                </c:pt>
                <c:pt idx="4">
                  <c:v>5868.3894175799815</c:v>
                </c:pt>
                <c:pt idx="5">
                  <c:v>7161.4919939099864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68-4971-BF55-A2F047AF6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MAYOR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16-4D1A-A9BE-A0F0390DA43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5888"/>
        <c:axId val="1969946976"/>
        <c:axId val="0"/>
      </c:bar3DChart>
      <c:catAx>
        <c:axId val="196994588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6976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 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588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SECTORES DE MENOR CRECIMIENTO EN LA PRODUCCIÓN REAL SIN TRILLA Feb 2007-Feb 2006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8"/>
      <c:hPercent val="500"/>
      <c:rotY val="32"/>
      <c:depthPercent val="100"/>
      <c:rAngAx val="1"/>
    </c:view3D>
    <c:floor>
      <c:thickness val="0"/>
      <c:spPr>
        <a:solidFill>
          <a:srgbClr val="FFFFFF"/>
        </a:solidFill>
        <a:ln w="9525">
          <a:noFill/>
        </a:ln>
      </c:spPr>
    </c:floor>
    <c:sideWall>
      <c:thickness val="0"/>
      <c:spPr>
        <a:solidFill>
          <a:srgbClr val="FFFFFF"/>
        </a:solidFill>
        <a:ln w="25400">
          <a:noFill/>
        </a:ln>
      </c:spPr>
    </c:sideWall>
    <c:backWall>
      <c:thickness val="0"/>
      <c:spPr>
        <a:solidFill>
          <a:srgbClr val="FFFFFF"/>
        </a:solidFill>
        <a:ln w="25400">
          <a:noFill/>
        </a:ln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pattFill prst="sphere">
              <a:fgClr>
                <a:srgbClr val="FF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'pg. 15'!#REF!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'pg. 15'!#REF!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458-4FBF-8859-045B21C4465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shape val="box"/>
        <c:axId val="1969947520"/>
        <c:axId val="1969948064"/>
        <c:axId val="0"/>
      </c:bar3DChart>
      <c:catAx>
        <c:axId val="1969947520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8064"/>
        <c:crosses val="autoZero"/>
        <c:auto val="1"/>
        <c:lblAlgn val="ctr"/>
        <c:lblOffset val="0"/>
        <c:tickLblSkip val="1"/>
        <c:tickMarkSkip val="1"/>
        <c:noMultiLvlLbl val="0"/>
      </c:catAx>
      <c:valAx>
        <c:axId val="196994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Variación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9699475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21434970232763"/>
          <c:y val="7.3591908729983918E-2"/>
          <c:w val="0.80202816497652918"/>
          <c:h val="0.65358292651629912"/>
        </c:manualLayout>
      </c:layout>
      <c:barChart>
        <c:barDir val="col"/>
        <c:grouping val="clustered"/>
        <c:varyColors val="0"/>
        <c:ser>
          <c:idx val="1"/>
          <c:order val="0"/>
          <c:tx>
            <c:v>Total con acuerdo</c:v>
          </c:tx>
          <c:spPr>
            <a:solidFill>
              <a:srgbClr val="F68426"/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2024-ene-abr</c:v>
                </c:pt>
                <c:pt idx="5">
                  <c:v>2025-ene-abr</c:v>
                </c:pt>
              </c:strCache>
            </c:strRef>
          </c:cat>
          <c:val>
            <c:numRef>
              <c:f>pg.1!$C$39:$C$44</c:f>
              <c:numCache>
                <c:formatCode>_ * #,##0.0_ ;_ * \-#,##0.0_ ;_ * "-"??_ ;_ @_ </c:formatCode>
                <c:ptCount val="6"/>
                <c:pt idx="0">
                  <c:v>-8040.8968187488244</c:v>
                </c:pt>
                <c:pt idx="1">
                  <c:v>-7749.0651127291785</c:v>
                </c:pt>
                <c:pt idx="2">
                  <c:v>-5172.8219996905027</c:v>
                </c:pt>
                <c:pt idx="3">
                  <c:v>-3676.9245087998424</c:v>
                </c:pt>
                <c:pt idx="4">
                  <c:v>-1983.8400167901782</c:v>
                </c:pt>
                <c:pt idx="5">
                  <c:v>-935.64088196018201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4A-4CCA-8D9E-5FFC2869E67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B4A-4CCA-8D9E-5FFC2869E671}"/>
              </c:ext>
            </c:extLst>
          </c:dPt>
          <c:cat>
            <c:strRef>
              <c:f>pg.1!$B$39:$B$44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2024-ene-abr</c:v>
                </c:pt>
                <c:pt idx="5">
                  <c:v>2025-ene-abr</c:v>
                </c:pt>
              </c:strCache>
            </c:strRef>
          </c:cat>
          <c:val>
            <c:numRef>
              <c:f>pg.1!$D$39:$D$44</c:f>
              <c:numCache>
                <c:formatCode>_ * #,##0.0_ ;_ * \-#,##0.0_ ;_ * "-"??_ ;_ @_ </c:formatCode>
                <c:ptCount val="6"/>
                <c:pt idx="0">
                  <c:v>-16328.74461686947</c:v>
                </c:pt>
                <c:pt idx="1">
                  <c:v>-20788.22561372925</c:v>
                </c:pt>
                <c:pt idx="2">
                  <c:v>-16496.651463460174</c:v>
                </c:pt>
                <c:pt idx="3">
                  <c:v>-13410.184079119976</c:v>
                </c:pt>
                <c:pt idx="4">
                  <c:v>-4840.26478710025</c:v>
                </c:pt>
                <c:pt idx="5">
                  <c:v>-3529.5943375201414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4A-4CCA-8D9E-5FFC2869E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0188400"/>
        <c:axId val="1970186768"/>
      </c:barChart>
      <c:catAx>
        <c:axId val="197018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es-CO"/>
          </a:p>
        </c:txPr>
        <c:crossAx val="1970186768"/>
        <c:crosses val="autoZero"/>
        <c:auto val="1"/>
        <c:lblAlgn val="ctr"/>
        <c:lblOffset val="100"/>
        <c:noMultiLvlLbl val="0"/>
      </c:catAx>
      <c:valAx>
        <c:axId val="19701867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millones US$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9701884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338380874272658"/>
          <c:y val="3.1809484922012903E-2"/>
          <c:w val="0.76642981391294729"/>
          <c:h val="0.69533455127813759"/>
        </c:manualLayout>
      </c:layout>
      <c:barChart>
        <c:barDir val="col"/>
        <c:grouping val="clustered"/>
        <c:varyColors val="0"/>
        <c:ser>
          <c:idx val="1"/>
          <c:order val="0"/>
          <c:tx>
            <c:v>totales con acuerdo</c:v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2024-ene-abr</c:v>
                </c:pt>
                <c:pt idx="5">
                  <c:v>2025-ene-abr</c:v>
                </c:pt>
              </c:strCache>
            </c:strRef>
          </c:cat>
          <c:val>
            <c:numRef>
              <c:f>pg.1!$C$24:$C$29</c:f>
              <c:numCache>
                <c:formatCode>_ * #,##0.0_ ;_ * \-#,##0.0_ ;_ * "-"??_ ;_ @_ </c:formatCode>
                <c:ptCount val="6"/>
                <c:pt idx="0">
                  <c:v>37406.602442969539</c:v>
                </c:pt>
                <c:pt idx="1">
                  <c:v>48671.662321561424</c:v>
                </c:pt>
                <c:pt idx="2">
                  <c:v>41105.753964571129</c:v>
                </c:pt>
                <c:pt idx="3">
                  <c:v>39442.750705649902</c:v>
                </c:pt>
                <c:pt idx="4">
                  <c:v>12950.383954600169</c:v>
                </c:pt>
                <c:pt idx="5">
                  <c:v>13060.788166900138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7D-4FA2-9E88-751425331BC1}"/>
            </c:ext>
          </c:extLst>
        </c:ser>
        <c:ser>
          <c:idx val="0"/>
          <c:order val="1"/>
          <c:tx>
            <c:v>No minero-energéticos</c:v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47D-4FA2-9E88-751425331BC1}"/>
              </c:ext>
            </c:extLst>
          </c:dPt>
          <c:cat>
            <c:strRef>
              <c:f>pg.1!$B$24:$B$29</c:f>
              <c:strCache>
                <c:ptCount val="6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2024-ene-abr</c:v>
                </c:pt>
                <c:pt idx="5">
                  <c:v>2025-ene-abr</c:v>
                </c:pt>
              </c:strCache>
            </c:strRef>
          </c:cat>
          <c:val>
            <c:numRef>
              <c:f>pg.1!$E$24:$E$29</c:f>
              <c:numCache>
                <c:formatCode>_ * #,##0.0_ ;_ * \-#,##0.0_ ;_ * "-"??_ ;_ @_ </c:formatCode>
                <c:ptCount val="6"/>
                <c:pt idx="0">
                  <c:v>33867.859768319679</c:v>
                </c:pt>
                <c:pt idx="1">
                  <c:v>41812.716721301018</c:v>
                </c:pt>
                <c:pt idx="2">
                  <c:v>35412.474214299502</c:v>
                </c:pt>
                <c:pt idx="3">
                  <c:v>33952.788856370134</c:v>
                </c:pt>
                <c:pt idx="4">
                  <c:v>11265.043941540185</c:v>
                </c:pt>
                <c:pt idx="5">
                  <c:v>11287.972467500034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7D-4FA2-9E88-751425331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831216"/>
        <c:axId val="1971832848"/>
      </c:barChart>
      <c:catAx>
        <c:axId val="197183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 sz="700"/>
            </a:pPr>
            <a:endParaRPr lang="es-CO"/>
          </a:p>
        </c:txPr>
        <c:crossAx val="1971832848"/>
        <c:crosses val="autoZero"/>
        <c:auto val="1"/>
        <c:lblAlgn val="ctr"/>
        <c:lblOffset val="100"/>
        <c:noMultiLvlLbl val="0"/>
      </c:catAx>
      <c:valAx>
        <c:axId val="19718328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>
                    <a:latin typeface="Nunito Sans 10pt" pitchFamily="2" charset="0"/>
                  </a:defRPr>
                </a:pPr>
                <a:r>
                  <a:rPr lang="en-US">
                    <a:latin typeface="Nunito Sans 10pt" pitchFamily="2" charset="0"/>
                  </a:rPr>
                  <a:t>millones US$</a:t>
                </a:r>
              </a:p>
            </c:rich>
          </c:tx>
          <c:layout>
            <c:manualLayout>
              <c:xMode val="edge"/>
              <c:yMode val="edge"/>
              <c:x val="1.8597598454941557E-2"/>
              <c:y val="0.2279587167741025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Nunito Sans 10pt" pitchFamily="2" charset="0"/>
              </a:defRPr>
            </a:pPr>
            <a:endParaRPr lang="es-CO"/>
          </a:p>
        </c:txPr>
        <c:crossAx val="1971831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343238572786243E-2"/>
          <c:y val="0.89004305333979383"/>
          <c:w val="0.81313495662152291"/>
          <c:h val="0.10995694666020611"/>
        </c:manualLayout>
      </c:layout>
      <c:overlay val="0"/>
      <c:txPr>
        <a:bodyPr/>
        <a:lstStyle/>
        <a:p>
          <a:pPr>
            <a:defRPr>
              <a:latin typeface="Nunito Sans 10pt" pitchFamily="2" charset="0"/>
            </a:defRPr>
          </a:pPr>
          <a:endParaRPr lang="es-CO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6</xdr:row>
      <xdr:rowOff>0</xdr:rowOff>
    </xdr:from>
    <xdr:to>
      <xdr:col>10</xdr:col>
      <xdr:colOff>458932</xdr:colOff>
      <xdr:row>6</xdr:row>
      <xdr:rowOff>0</xdr:rowOff>
    </xdr:to>
    <xdr:graphicFrame macro="">
      <xdr:nvGraphicFramePr>
        <xdr:cNvPr id="1063132" name="Chart 1" descr="La gráfica muestra el comportamiento de las exportaciones totales con acuerdo en igual manera las exportaciones no minero energéticas con países con acuerdo comercial.">
          <a:extLst>
            <a:ext uri="{FF2B5EF4-FFF2-40B4-BE49-F238E27FC236}">
              <a16:creationId xmlns:a16="http://schemas.microsoft.com/office/drawing/2014/main" id="{00000000-0008-0000-0000-0000DC381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155863</xdr:colOff>
      <xdr:row>7</xdr:row>
      <xdr:rowOff>9353</xdr:rowOff>
    </xdr:from>
    <xdr:to>
      <xdr:col>10</xdr:col>
      <xdr:colOff>614796</xdr:colOff>
      <xdr:row>16</xdr:row>
      <xdr:rowOff>51955</xdr:rowOff>
    </xdr:to>
    <xdr:graphicFrame macro="">
      <xdr:nvGraphicFramePr>
        <xdr:cNvPr id="2" name="1 Gráfico" descr="La gráfica muestra el comportamiento de las ex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9525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39" name="Chart 1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40" name="Chart 2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716281</xdr:colOff>
      <xdr:row>35</xdr:row>
      <xdr:rowOff>47625</xdr:rowOff>
    </xdr:from>
    <xdr:to>
      <xdr:col>10</xdr:col>
      <xdr:colOff>653241</xdr:colOff>
      <xdr:row>44</xdr:row>
      <xdr:rowOff>152399</xdr:rowOff>
    </xdr:to>
    <xdr:graphicFrame macro="">
      <xdr:nvGraphicFramePr>
        <xdr:cNvPr id="51" name="50 Gráfico" descr="La gráfica muestra el comportamiento de la Balanza Comercial con países con acuerdos comerci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47625</xdr:colOff>
      <xdr:row>20</xdr:row>
      <xdr:rowOff>181841</xdr:rowOff>
    </xdr:from>
    <xdr:to>
      <xdr:col>10</xdr:col>
      <xdr:colOff>536862</xdr:colOff>
      <xdr:row>31</xdr:row>
      <xdr:rowOff>152400</xdr:rowOff>
    </xdr:to>
    <xdr:graphicFrame macro="">
      <xdr:nvGraphicFramePr>
        <xdr:cNvPr id="57" name="56 Gráfico" descr="La gráfica muestra el comportamiento de las importaciones totales y no minero energéticas de Colombia con países con acuerdos comerciales.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absoluteAnchor>
    <xdr:pos x="3325089" y="86589"/>
    <xdr:ext cx="1279012" cy="796637"/>
    <xdr:pic>
      <xdr:nvPicPr>
        <xdr:cNvPr id="5" name="Imagen 4">
          <a:extLst>
            <a:ext uri="{FF2B5EF4-FFF2-40B4-BE49-F238E27FC236}">
              <a16:creationId xmlns:a16="http://schemas.microsoft.com/office/drawing/2014/main" id="{2AF0E8E9-A504-49F0-9048-D87A37FA407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5089" y="86589"/>
          <a:ext cx="1279012" cy="796637"/>
        </a:xfrm>
        <a:prstGeom prst="rect">
          <a:avLst/>
        </a:prstGeom>
      </xdr:spPr>
    </xdr:pic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0.70764</cdr:x>
      <cdr:y>0.07353</cdr:y>
    </cdr:from>
    <cdr:to>
      <cdr:x>0.70764</cdr:x>
      <cdr:y>0.7549</cdr:y>
    </cdr:to>
    <cdr:cxnSp macro="">
      <cdr:nvCxnSpPr>
        <cdr:cNvPr id="2" name="3 Conector recto">
          <a:extLst xmlns:a="http://schemas.openxmlformats.org/drawingml/2006/main">
            <a:ext uri="{FF2B5EF4-FFF2-40B4-BE49-F238E27FC236}">
              <a16:creationId xmlns:a16="http://schemas.microsoft.com/office/drawing/2014/main" id="{1B78CA5A-048E-5E09-D2C2-533303EDDC89}"/>
            </a:ext>
          </a:extLst>
        </cdr:cNvPr>
        <cdr:cNvCxnSpPr/>
      </cdr:nvCxnSpPr>
      <cdr:spPr>
        <a:xfrm xmlns:a="http://schemas.openxmlformats.org/drawingml/2006/main" flipV="1">
          <a:off x="3135455" y="142873"/>
          <a:ext cx="0" cy="1323976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2457450" y="95250"/>
    <xdr:ext cx="1393312" cy="933450"/>
    <xdr:pic>
      <xdr:nvPicPr>
        <xdr:cNvPr id="2" name="Imagen 1">
          <a:extLst>
            <a:ext uri="{FF2B5EF4-FFF2-40B4-BE49-F238E27FC236}">
              <a16:creationId xmlns:a16="http://schemas.microsoft.com/office/drawing/2014/main" id="{CACD770C-A80B-442A-A514-E5FE4036AD6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95250"/>
          <a:ext cx="1393312" cy="933450"/>
        </a:xfrm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2762250" y="76200"/>
    <xdr:ext cx="1393312" cy="933450"/>
    <xdr:pic>
      <xdr:nvPicPr>
        <xdr:cNvPr id="3" name="Imagen 2">
          <a:extLst>
            <a:ext uri="{FF2B5EF4-FFF2-40B4-BE49-F238E27FC236}">
              <a16:creationId xmlns:a16="http://schemas.microsoft.com/office/drawing/2014/main" id="{560E419E-411F-4E23-8DD4-B976D710BF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0" y="76200"/>
          <a:ext cx="1393312" cy="93345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showGridLines="0" topLeftCell="A23" zoomScale="110" zoomScaleNormal="110" workbookViewId="0">
      <selection activeCell="B14" sqref="B14"/>
    </sheetView>
  </sheetViews>
  <sheetFormatPr baseColWidth="10" defaultColWidth="0" defaultRowHeight="12.75" zeroHeight="1" x14ac:dyDescent="0.2"/>
  <cols>
    <col min="1" max="1" width="1.28515625" customWidth="1"/>
    <col min="2" max="2" width="14.42578125" customWidth="1"/>
    <col min="3" max="3" width="11.5703125" customWidth="1"/>
    <col min="4" max="4" width="12.42578125" style="1" customWidth="1"/>
    <col min="5" max="5" width="11.42578125" style="2" customWidth="1"/>
    <col min="6" max="6" width="9.85546875" customWidth="1"/>
    <col min="7" max="7" width="8.28515625" customWidth="1"/>
    <col min="8" max="8" width="7.7109375" bestFit="1" customWidth="1"/>
    <col min="9" max="10" width="18" customWidth="1"/>
    <col min="11" max="11" width="9.5703125" customWidth="1"/>
  </cols>
  <sheetData>
    <row r="1" spans="1:15" ht="75.75" customHeight="1" x14ac:dyDescent="0.2">
      <c r="A1" s="12"/>
      <c r="B1" s="12"/>
      <c r="C1" s="12"/>
      <c r="D1" s="12"/>
      <c r="E1" s="12"/>
      <c r="F1" s="13"/>
      <c r="G1" s="12"/>
      <c r="H1" s="12"/>
      <c r="I1" s="12"/>
      <c r="J1" s="12"/>
      <c r="K1" s="12"/>
      <c r="L1" s="3"/>
      <c r="M1" s="3"/>
      <c r="N1" s="3"/>
      <c r="O1" s="3"/>
    </row>
    <row r="2" spans="1:15" ht="19.5" customHeight="1" x14ac:dyDescent="0.45">
      <c r="A2" s="46"/>
      <c r="B2" s="46"/>
      <c r="C2" s="46"/>
      <c r="D2" s="46"/>
      <c r="E2" s="46"/>
      <c r="F2" s="43" t="s">
        <v>58</v>
      </c>
      <c r="G2" s="46"/>
      <c r="H2" s="46"/>
      <c r="I2" s="46"/>
      <c r="J2" s="46"/>
      <c r="K2" s="46"/>
      <c r="L2" s="3"/>
      <c r="M2" s="3"/>
      <c r="N2" s="3"/>
      <c r="O2" s="3"/>
    </row>
    <row r="3" spans="1:15" ht="18.75" customHeight="1" x14ac:dyDescent="0.4">
      <c r="A3" s="47"/>
      <c r="B3" s="47"/>
      <c r="C3" s="47"/>
      <c r="D3" s="47"/>
      <c r="E3" s="47"/>
      <c r="F3" s="44" t="s">
        <v>59</v>
      </c>
      <c r="G3" s="47"/>
      <c r="H3" s="47"/>
      <c r="I3" s="47"/>
      <c r="J3" s="47"/>
      <c r="K3" s="47"/>
      <c r="L3" s="3"/>
      <c r="M3" s="3"/>
      <c r="N3" s="3"/>
      <c r="O3" s="3"/>
    </row>
    <row r="4" spans="1:15" ht="15.75" customHeight="1" x14ac:dyDescent="0.3">
      <c r="A4" s="45"/>
      <c r="B4" s="45"/>
      <c r="C4" s="45"/>
      <c r="D4" s="45"/>
      <c r="E4" s="45"/>
      <c r="F4" s="48" t="s">
        <v>49</v>
      </c>
      <c r="G4" s="45"/>
      <c r="H4" s="45"/>
      <c r="I4" s="45"/>
      <c r="J4" s="45"/>
      <c r="K4" s="45"/>
      <c r="L4" s="3"/>
      <c r="M4" s="3"/>
      <c r="N4" s="3"/>
      <c r="O4" s="3"/>
    </row>
    <row r="5" spans="1:15" ht="16.5" customHeight="1" x14ac:dyDescent="0.3">
      <c r="A5" s="45"/>
      <c r="B5" s="45"/>
      <c r="C5" s="45"/>
      <c r="D5" s="45"/>
      <c r="E5" s="45"/>
      <c r="F5" s="49" t="s">
        <v>53</v>
      </c>
      <c r="G5" s="45"/>
      <c r="H5" s="45"/>
      <c r="I5" s="45"/>
      <c r="J5" s="45"/>
      <c r="K5" s="45"/>
      <c r="L5" s="3"/>
      <c r="M5" s="3"/>
      <c r="N5" s="3"/>
      <c r="O5" s="3"/>
    </row>
    <row r="6" spans="1:15" s="10" customFormat="1" ht="16.5" customHeight="1" x14ac:dyDescent="0.4">
      <c r="A6" s="42"/>
      <c r="B6" s="42"/>
      <c r="C6" s="42"/>
      <c r="D6" s="42"/>
      <c r="E6" s="42"/>
      <c r="F6" s="42" t="s">
        <v>3</v>
      </c>
      <c r="G6" s="42"/>
      <c r="H6" s="42"/>
      <c r="I6" s="42"/>
      <c r="J6" s="42"/>
      <c r="K6" s="42"/>
    </row>
    <row r="7" spans="1:15" ht="16.5" x14ac:dyDescent="0.3">
      <c r="A7" s="14"/>
      <c r="B7" s="50" t="s">
        <v>4</v>
      </c>
      <c r="C7" s="14"/>
      <c r="D7" s="14"/>
      <c r="E7" s="14"/>
      <c r="F7" s="14"/>
      <c r="G7" s="14"/>
      <c r="H7" s="14"/>
      <c r="I7" s="14"/>
      <c r="J7" s="14"/>
      <c r="K7" s="14"/>
    </row>
    <row r="8" spans="1:15" ht="27.75" customHeight="1" x14ac:dyDescent="0.25">
      <c r="A8" s="13"/>
      <c r="B8" s="56" t="s">
        <v>0</v>
      </c>
      <c r="C8" s="91" t="s">
        <v>33</v>
      </c>
      <c r="D8" s="91"/>
      <c r="E8" s="91" t="s">
        <v>23</v>
      </c>
      <c r="F8" s="91"/>
      <c r="G8" s="15"/>
      <c r="H8" s="15"/>
      <c r="I8" s="15"/>
      <c r="J8" s="15"/>
      <c r="K8" s="13"/>
    </row>
    <row r="9" spans="1:15" ht="30.75" thickBot="1" x14ac:dyDescent="0.3">
      <c r="A9" s="13"/>
      <c r="B9" s="58"/>
      <c r="C9" s="59" t="s">
        <v>1</v>
      </c>
      <c r="D9" s="59" t="s">
        <v>2</v>
      </c>
      <c r="E9" s="60" t="s">
        <v>1</v>
      </c>
      <c r="F9" s="59" t="s">
        <v>2</v>
      </c>
      <c r="G9" s="15"/>
      <c r="H9" s="15"/>
      <c r="I9" s="15"/>
      <c r="J9" s="15"/>
      <c r="K9" s="13"/>
    </row>
    <row r="10" spans="1:15" ht="15.75" thickTop="1" x14ac:dyDescent="0.3">
      <c r="A10" s="13"/>
      <c r="B10" s="52">
        <v>2021</v>
      </c>
      <c r="C10" s="53">
        <v>27306.482277910418</v>
      </c>
      <c r="D10" s="53"/>
      <c r="E10" s="54">
        <v>15630.261839539988</v>
      </c>
      <c r="F10" s="53"/>
      <c r="G10" s="13"/>
      <c r="H10" s="16"/>
      <c r="I10" s="16"/>
      <c r="J10" s="16"/>
      <c r="K10" s="16"/>
    </row>
    <row r="11" spans="1:15" ht="15" x14ac:dyDescent="0.3">
      <c r="A11" s="13"/>
      <c r="B11" s="52">
        <v>2022</v>
      </c>
      <c r="C11" s="53">
        <v>38054.525084009983</v>
      </c>
      <c r="D11" s="53">
        <f t="shared" ref="D11:D13" si="0">+((C11/C10)-1)*100</f>
        <v>39.360774107451377</v>
      </c>
      <c r="E11" s="54">
        <v>18454.997362710012</v>
      </c>
      <c r="F11" s="53">
        <f t="shared" ref="F11:F13" si="1">+((E11/E10)-1)*100</f>
        <v>18.072221388027355</v>
      </c>
      <c r="G11" s="13"/>
      <c r="H11" s="16"/>
      <c r="I11" s="16"/>
      <c r="J11" s="16"/>
      <c r="K11" s="16"/>
    </row>
    <row r="12" spans="1:15" ht="15" x14ac:dyDescent="0.3">
      <c r="A12" s="13"/>
      <c r="B12" s="52">
        <v>2023</v>
      </c>
      <c r="C12" s="53">
        <v>33794.719858310047</v>
      </c>
      <c r="D12" s="66">
        <f t="shared" si="0"/>
        <v>-11.193951879036456</v>
      </c>
      <c r="E12" s="54">
        <v>17045.828415129919</v>
      </c>
      <c r="F12" s="66">
        <f t="shared" si="1"/>
        <v>-7.6357038686304275</v>
      </c>
      <c r="G12" s="13"/>
      <c r="H12" s="17"/>
      <c r="I12" s="18"/>
      <c r="J12" s="17"/>
      <c r="K12" s="19"/>
    </row>
    <row r="13" spans="1:15" ht="15" x14ac:dyDescent="0.3">
      <c r="A13" s="13"/>
      <c r="B13" s="52">
        <v>2024</v>
      </c>
      <c r="C13" s="53">
        <v>33749.462482410258</v>
      </c>
      <c r="D13" s="66">
        <f t="shared" si="0"/>
        <v>-0.13391848220531966</v>
      </c>
      <c r="E13" s="54">
        <v>18826.170831759991</v>
      </c>
      <c r="F13" s="53">
        <f t="shared" si="1"/>
        <v>10.444446425671128</v>
      </c>
      <c r="G13" s="13"/>
      <c r="H13" s="17"/>
      <c r="I13" s="18"/>
      <c r="J13" s="17"/>
      <c r="K13" s="19"/>
    </row>
    <row r="14" spans="1:15" ht="15" x14ac:dyDescent="0.3">
      <c r="A14" s="13"/>
      <c r="B14" s="55" t="s">
        <v>67</v>
      </c>
      <c r="C14" s="62">
        <v>10310.86779232005</v>
      </c>
      <c r="D14" s="53"/>
      <c r="E14" s="64">
        <v>5868.3894175799815</v>
      </c>
      <c r="F14" s="53"/>
      <c r="G14" s="13"/>
      <c r="H14" s="17"/>
      <c r="I14" s="18"/>
      <c r="J14" s="17"/>
      <c r="K14" s="19"/>
    </row>
    <row r="15" spans="1:15" ht="15.75" thickBot="1" x14ac:dyDescent="0.35">
      <c r="A15" s="13"/>
      <c r="B15" s="61" t="s">
        <v>68</v>
      </c>
      <c r="C15" s="63">
        <v>11436.575750469938</v>
      </c>
      <c r="D15" s="63">
        <f>+((C15/C14)-1)*100</f>
        <v>10.917683950795688</v>
      </c>
      <c r="E15" s="65">
        <v>7161.4919939099864</v>
      </c>
      <c r="F15" s="63">
        <f>+((E15/E14)-1)*100</f>
        <v>22.03505057889048</v>
      </c>
      <c r="G15" s="13"/>
      <c r="H15" s="13"/>
      <c r="I15" s="13"/>
      <c r="J15" s="13"/>
      <c r="K15" s="13"/>
    </row>
    <row r="16" spans="1:15" ht="15.75" thickTop="1" x14ac:dyDescent="0.3">
      <c r="A16" s="22"/>
      <c r="B16" s="23" t="s">
        <v>34</v>
      </c>
      <c r="C16" s="39"/>
      <c r="D16" s="39"/>
      <c r="E16" s="39"/>
      <c r="F16" s="39"/>
      <c r="G16" s="39"/>
      <c r="H16" s="22"/>
      <c r="I16" s="22"/>
      <c r="J16" s="22"/>
      <c r="K16" s="22"/>
    </row>
    <row r="17" spans="1:11" ht="15" x14ac:dyDescent="0.3">
      <c r="A17" s="22"/>
      <c r="B17" s="23" t="s">
        <v>38</v>
      </c>
      <c r="C17" s="39"/>
      <c r="D17" s="40"/>
      <c r="E17" s="41"/>
      <c r="F17" s="39"/>
      <c r="G17" s="39"/>
      <c r="H17" s="22"/>
      <c r="I17" s="22"/>
      <c r="J17" s="22"/>
      <c r="K17" s="22"/>
    </row>
    <row r="18" spans="1:11" ht="15" x14ac:dyDescent="0.3">
      <c r="A18" s="22"/>
      <c r="B18" s="26" t="s">
        <v>44</v>
      </c>
      <c r="C18" s="39"/>
      <c r="D18" s="40"/>
      <c r="E18" s="41"/>
      <c r="F18" s="39"/>
      <c r="G18" s="39"/>
      <c r="H18" s="22"/>
      <c r="I18" s="22"/>
      <c r="J18" s="22"/>
      <c r="K18" s="22"/>
    </row>
    <row r="19" spans="1:11" ht="15" x14ac:dyDescent="0.3">
      <c r="A19" s="22"/>
      <c r="B19" s="31"/>
      <c r="C19" s="22"/>
      <c r="D19" s="24"/>
      <c r="E19" s="25"/>
      <c r="F19" s="22"/>
      <c r="G19" s="22"/>
      <c r="H19" s="22"/>
      <c r="I19" s="22"/>
      <c r="J19" s="22"/>
      <c r="K19" s="22"/>
    </row>
    <row r="20" spans="1:11" s="10" customFormat="1" ht="19.5" x14ac:dyDescent="0.4">
      <c r="A20" s="33"/>
      <c r="B20" s="33"/>
      <c r="C20" s="33"/>
      <c r="D20" s="42"/>
      <c r="E20" s="42"/>
      <c r="F20" s="42"/>
      <c r="G20" s="42" t="s">
        <v>5</v>
      </c>
      <c r="H20" s="42"/>
      <c r="I20" s="42"/>
      <c r="J20" s="42"/>
      <c r="K20" s="33"/>
    </row>
    <row r="21" spans="1:11" ht="15" x14ac:dyDescent="0.3">
      <c r="A21" s="22"/>
      <c r="B21" s="50" t="s">
        <v>66</v>
      </c>
      <c r="C21" s="34"/>
      <c r="D21" s="34"/>
      <c r="E21" s="35"/>
      <c r="F21" s="34"/>
      <c r="G21" s="34"/>
      <c r="H21" s="34"/>
      <c r="I21" s="34"/>
      <c r="J21" s="34"/>
      <c r="K21" s="22"/>
    </row>
    <row r="22" spans="1:11" ht="38.25" customHeight="1" x14ac:dyDescent="0.3">
      <c r="A22" s="22"/>
      <c r="B22" s="56" t="s">
        <v>0</v>
      </c>
      <c r="C22" s="91" t="s">
        <v>8</v>
      </c>
      <c r="D22" s="91"/>
      <c r="E22" s="91" t="s">
        <v>6</v>
      </c>
      <c r="F22" s="91"/>
      <c r="G22" s="34"/>
      <c r="H22" s="34"/>
      <c r="I22" s="34"/>
      <c r="J22" s="34"/>
      <c r="K22" s="22"/>
    </row>
    <row r="23" spans="1:11" ht="30.75" thickBot="1" x14ac:dyDescent="0.35">
      <c r="A23" s="22"/>
      <c r="B23" s="58"/>
      <c r="C23" s="59" t="s">
        <v>1</v>
      </c>
      <c r="D23" s="59" t="s">
        <v>2</v>
      </c>
      <c r="E23" s="60" t="s">
        <v>1</v>
      </c>
      <c r="F23" s="59" t="s">
        <v>2</v>
      </c>
      <c r="G23" s="34"/>
      <c r="H23" s="34"/>
      <c r="I23" s="34"/>
      <c r="J23" s="34"/>
      <c r="K23" s="22"/>
    </row>
    <row r="24" spans="1:11" ht="15.75" thickTop="1" x14ac:dyDescent="0.3">
      <c r="A24" s="22"/>
      <c r="B24" s="52">
        <v>2021</v>
      </c>
      <c r="C24" s="53">
        <v>37406.602442969539</v>
      </c>
      <c r="D24" s="53"/>
      <c r="E24" s="54">
        <v>33867.859768319679</v>
      </c>
      <c r="F24" s="53"/>
      <c r="G24" s="22"/>
      <c r="H24" s="92"/>
      <c r="I24" s="92"/>
      <c r="J24" s="27"/>
      <c r="K24" s="27"/>
    </row>
    <row r="25" spans="1:11" ht="15" x14ac:dyDescent="0.3">
      <c r="A25" s="22"/>
      <c r="B25" s="52">
        <v>2022</v>
      </c>
      <c r="C25" s="53">
        <v>48671.662321561424</v>
      </c>
      <c r="D25" s="53">
        <f>+((C25/C24)-1)*100</f>
        <v>30.115164550874951</v>
      </c>
      <c r="E25" s="54">
        <v>41812.716721301018</v>
      </c>
      <c r="F25" s="53">
        <f>+((E25/E24)-1)*100</f>
        <v>23.458396861596299</v>
      </c>
      <c r="G25" s="22"/>
      <c r="H25" s="27"/>
      <c r="I25" s="27"/>
      <c r="J25" s="27"/>
      <c r="K25" s="27"/>
    </row>
    <row r="26" spans="1:11" ht="15" x14ac:dyDescent="0.3">
      <c r="A26" s="22"/>
      <c r="B26" s="52">
        <v>2023</v>
      </c>
      <c r="C26" s="53">
        <v>41105.753964571129</v>
      </c>
      <c r="D26" s="66">
        <f>+((C26/C25)-1)*100</f>
        <v>-15.544791355191945</v>
      </c>
      <c r="E26" s="54">
        <v>35412.474214299502</v>
      </c>
      <c r="F26" s="66">
        <f>+((E26/E25)-1)*100</f>
        <v>-15.306928152173816</v>
      </c>
      <c r="G26" s="22"/>
      <c r="H26" s="28"/>
      <c r="I26" s="29"/>
      <c r="J26" s="28"/>
      <c r="K26" s="30"/>
    </row>
    <row r="27" spans="1:11" ht="15" x14ac:dyDescent="0.3">
      <c r="A27" s="22"/>
      <c r="B27" s="52">
        <v>2024</v>
      </c>
      <c r="C27" s="53">
        <v>39442.750705649902</v>
      </c>
      <c r="D27" s="66">
        <f>+((C27/C26)-1)*100</f>
        <v>-4.0456702493635426</v>
      </c>
      <c r="E27" s="54">
        <v>33952.788856370134</v>
      </c>
      <c r="F27" s="66">
        <f>+((E27/E26)-1)*100</f>
        <v>-4.1219524766782589</v>
      </c>
      <c r="G27" s="22"/>
      <c r="H27" s="28"/>
      <c r="I27" s="29"/>
      <c r="J27" s="28"/>
      <c r="K27" s="30"/>
    </row>
    <row r="28" spans="1:11" ht="15" x14ac:dyDescent="0.3">
      <c r="A28" s="22"/>
      <c r="B28" s="55" t="str">
        <f>+B14</f>
        <v>2024-ene-abr</v>
      </c>
      <c r="C28" s="62">
        <v>12950.383954600169</v>
      </c>
      <c r="D28" s="53"/>
      <c r="E28" s="64">
        <v>11265.043941540185</v>
      </c>
      <c r="F28" s="53"/>
      <c r="G28" s="22"/>
      <c r="H28" s="28"/>
      <c r="I28" s="29"/>
      <c r="J28" s="28"/>
      <c r="K28" s="30"/>
    </row>
    <row r="29" spans="1:11" ht="15.75" thickBot="1" x14ac:dyDescent="0.35">
      <c r="A29" s="22"/>
      <c r="B29" s="61" t="str">
        <f>+B15</f>
        <v>2025-ene-abr</v>
      </c>
      <c r="C29" s="63">
        <v>13060.788166900138</v>
      </c>
      <c r="D29" s="63">
        <f>+((C29/C28)-1)*100</f>
        <v>0.85251690364556154</v>
      </c>
      <c r="E29" s="65">
        <v>11287.972467500034</v>
      </c>
      <c r="F29" s="63">
        <f>+((E29/E28)-1)*100</f>
        <v>0.20353694205577089</v>
      </c>
      <c r="G29" s="22"/>
      <c r="H29" s="28"/>
      <c r="I29" s="29"/>
      <c r="J29" s="28"/>
      <c r="K29" s="30"/>
    </row>
    <row r="30" spans="1:11" ht="15.75" thickTop="1" x14ac:dyDescent="0.3">
      <c r="A30" s="22"/>
      <c r="B30" s="23" t="s">
        <v>34</v>
      </c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5" x14ac:dyDescent="0.3">
      <c r="A31" s="22"/>
      <c r="B31" s="23" t="s">
        <v>38</v>
      </c>
      <c r="C31" s="22"/>
      <c r="D31" s="24"/>
      <c r="E31" s="25"/>
      <c r="F31" s="22"/>
      <c r="G31" s="22"/>
      <c r="H31" s="22"/>
      <c r="I31" s="22"/>
      <c r="J31" s="22"/>
      <c r="K31" s="22"/>
    </row>
    <row r="32" spans="1:11" ht="15" x14ac:dyDescent="0.3">
      <c r="A32" s="22"/>
      <c r="B32" s="26" t="s">
        <v>44</v>
      </c>
      <c r="C32" s="22"/>
      <c r="D32" s="24"/>
      <c r="E32" s="25"/>
      <c r="F32" s="22"/>
      <c r="G32" s="22"/>
      <c r="H32" s="22"/>
      <c r="I32" s="22"/>
      <c r="J32" s="22"/>
      <c r="K32" s="22"/>
    </row>
    <row r="33" spans="1:11" ht="15" x14ac:dyDescent="0.3">
      <c r="A33" s="22"/>
      <c r="B33" s="22"/>
      <c r="C33" s="22"/>
      <c r="D33" s="24"/>
      <c r="E33" s="25"/>
      <c r="F33" s="22"/>
      <c r="G33" s="22"/>
      <c r="H33" s="22"/>
      <c r="I33" s="22"/>
      <c r="J33" s="22"/>
      <c r="K33" s="22"/>
    </row>
    <row r="34" spans="1:11" s="10" customFormat="1" ht="19.5" x14ac:dyDescent="0.4">
      <c r="A34" s="42"/>
      <c r="B34" s="42"/>
      <c r="C34" s="42"/>
      <c r="D34" s="42"/>
      <c r="E34" s="42"/>
      <c r="F34" s="42"/>
      <c r="G34" s="42" t="s">
        <v>21</v>
      </c>
      <c r="H34" s="42"/>
      <c r="I34" s="42"/>
      <c r="J34" s="42"/>
      <c r="K34" s="42"/>
    </row>
    <row r="35" spans="1:11" ht="15" x14ac:dyDescent="0.3">
      <c r="A35" s="22"/>
      <c r="B35" s="50" t="s">
        <v>4</v>
      </c>
      <c r="C35" s="22"/>
      <c r="D35" s="24"/>
      <c r="E35" s="25"/>
      <c r="F35" s="22"/>
      <c r="G35" s="22"/>
      <c r="H35" s="22"/>
      <c r="I35" s="22"/>
      <c r="J35" s="22"/>
      <c r="K35" s="22"/>
    </row>
    <row r="36" spans="1:11" ht="60" x14ac:dyDescent="0.3">
      <c r="A36" s="22"/>
      <c r="B36" s="56" t="s">
        <v>0</v>
      </c>
      <c r="C36" s="57" t="s">
        <v>9</v>
      </c>
      <c r="D36" s="57" t="s">
        <v>7</v>
      </c>
      <c r="E36" s="22"/>
      <c r="F36" s="22"/>
      <c r="G36" s="34"/>
      <c r="H36" s="34"/>
      <c r="I36" s="34"/>
      <c r="J36" s="34"/>
      <c r="K36" s="22"/>
    </row>
    <row r="37" spans="1:11" ht="30.75" thickBot="1" x14ac:dyDescent="0.35">
      <c r="A37" s="22"/>
      <c r="B37" s="58"/>
      <c r="C37" s="59" t="s">
        <v>48</v>
      </c>
      <c r="D37" s="59" t="s">
        <v>48</v>
      </c>
      <c r="E37" s="22"/>
      <c r="F37" s="22"/>
      <c r="G37" s="34"/>
      <c r="H37" s="34"/>
      <c r="I37" s="34"/>
      <c r="J37" s="34"/>
      <c r="K37" s="22"/>
    </row>
    <row r="38" spans="1:11" s="4" customFormat="1" ht="15.75" hidden="1" x14ac:dyDescent="0.3">
      <c r="A38" s="36"/>
      <c r="B38" s="68">
        <v>2016</v>
      </c>
      <c r="C38" s="37">
        <v>-4808.7788475402667</v>
      </c>
      <c r="D38" s="37">
        <v>-12834.469905080179</v>
      </c>
      <c r="E38" s="38"/>
      <c r="F38" s="37"/>
      <c r="G38" s="36"/>
      <c r="H38" s="36"/>
      <c r="I38" s="36"/>
      <c r="J38" s="36"/>
      <c r="K38" s="36"/>
    </row>
    <row r="39" spans="1:11" ht="15.75" thickTop="1" x14ac:dyDescent="0.3">
      <c r="A39" s="22"/>
      <c r="B39" s="52">
        <v>2021</v>
      </c>
      <c r="C39" s="66">
        <v>-8040.8968187488244</v>
      </c>
      <c r="D39" s="66">
        <v>-16328.74461686947</v>
      </c>
      <c r="E39" s="22"/>
      <c r="F39" s="22"/>
      <c r="G39" s="22"/>
      <c r="H39" s="92"/>
      <c r="I39" s="92"/>
      <c r="J39" s="27"/>
      <c r="K39" s="27"/>
    </row>
    <row r="40" spans="1:11" ht="15" x14ac:dyDescent="0.3">
      <c r="A40" s="22"/>
      <c r="B40" s="52">
        <v>2022</v>
      </c>
      <c r="C40" s="66">
        <v>-7749.0651127291785</v>
      </c>
      <c r="D40" s="66">
        <v>-20788.22561372925</v>
      </c>
      <c r="E40" s="22"/>
      <c r="F40" s="22"/>
      <c r="G40" s="22"/>
      <c r="H40" s="27"/>
      <c r="I40" s="27"/>
      <c r="J40" s="27"/>
      <c r="K40" s="27"/>
    </row>
    <row r="41" spans="1:11" ht="15" x14ac:dyDescent="0.3">
      <c r="A41" s="22"/>
      <c r="B41" s="52">
        <v>2023</v>
      </c>
      <c r="C41" s="66">
        <v>-5172.8219996905027</v>
      </c>
      <c r="D41" s="66">
        <v>-16496.651463460174</v>
      </c>
      <c r="E41" s="22"/>
      <c r="F41" s="22"/>
      <c r="G41" s="22"/>
      <c r="H41" s="28"/>
      <c r="I41" s="29"/>
      <c r="J41" s="28"/>
      <c r="K41" s="30"/>
    </row>
    <row r="42" spans="1:11" ht="15" x14ac:dyDescent="0.3">
      <c r="A42" s="22"/>
      <c r="B42" s="52">
        <v>2024</v>
      </c>
      <c r="C42" s="66">
        <v>-3676.9245087998424</v>
      </c>
      <c r="D42" s="66">
        <v>-13410.184079119976</v>
      </c>
      <c r="E42" s="22"/>
      <c r="F42" s="22"/>
      <c r="G42" s="22"/>
      <c r="H42" s="28"/>
      <c r="I42" s="29"/>
      <c r="J42" s="28"/>
      <c r="K42" s="30"/>
    </row>
    <row r="43" spans="1:11" ht="15" x14ac:dyDescent="0.3">
      <c r="A43" s="22"/>
      <c r="B43" s="55" t="str">
        <f>+B28</f>
        <v>2024-ene-abr</v>
      </c>
      <c r="C43" s="89">
        <v>-1983.8400167901782</v>
      </c>
      <c r="D43" s="89">
        <v>-4840.26478710025</v>
      </c>
      <c r="E43" s="22"/>
      <c r="F43" s="22"/>
      <c r="G43" s="22"/>
      <c r="H43" s="28"/>
      <c r="I43" s="29"/>
      <c r="J43" s="28"/>
      <c r="K43" s="30"/>
    </row>
    <row r="44" spans="1:11" ht="15.75" thickBot="1" x14ac:dyDescent="0.35">
      <c r="A44" s="22"/>
      <c r="B44" s="61" t="str">
        <f>+B29</f>
        <v>2025-ene-abr</v>
      </c>
      <c r="C44" s="67">
        <v>-935.64088196018201</v>
      </c>
      <c r="D44" s="67">
        <v>-3529.5943375201414</v>
      </c>
      <c r="E44" s="22"/>
      <c r="F44" s="22"/>
      <c r="G44" s="22"/>
      <c r="H44" s="28"/>
      <c r="I44" s="29"/>
      <c r="J44" s="28"/>
      <c r="K44" s="30"/>
    </row>
    <row r="45" spans="1:11" ht="15.75" thickTop="1" x14ac:dyDescent="0.3">
      <c r="A45" s="22"/>
      <c r="B45" s="23" t="s">
        <v>34</v>
      </c>
      <c r="C45" s="39"/>
      <c r="D45" s="39"/>
      <c r="E45" s="39"/>
      <c r="F45" s="39"/>
      <c r="G45" s="39"/>
      <c r="H45" s="22"/>
      <c r="I45" s="22"/>
      <c r="J45" s="22"/>
      <c r="K45" s="22"/>
    </row>
    <row r="46" spans="1:11" ht="15" x14ac:dyDescent="0.3">
      <c r="A46" s="22"/>
      <c r="B46" s="23" t="s">
        <v>38</v>
      </c>
      <c r="C46" s="39"/>
      <c r="D46" s="40"/>
      <c r="E46" s="39"/>
      <c r="F46" s="39"/>
      <c r="G46" s="39"/>
      <c r="H46" s="22"/>
      <c r="I46" s="22"/>
      <c r="J46" s="22"/>
      <c r="K46" s="22"/>
    </row>
    <row r="47" spans="1:11" ht="15" x14ac:dyDescent="0.3">
      <c r="A47" s="22"/>
      <c r="B47" s="26" t="s">
        <v>44</v>
      </c>
      <c r="C47" s="39"/>
      <c r="D47" s="40"/>
      <c r="E47" s="39"/>
      <c r="F47" s="39"/>
      <c r="G47" s="39"/>
      <c r="H47" s="22"/>
      <c r="I47" s="22"/>
      <c r="J47" s="22"/>
      <c r="K47" s="22"/>
    </row>
    <row r="48" spans="1:11" ht="15" x14ac:dyDescent="0.3">
      <c r="A48" s="22"/>
      <c r="B48" s="31"/>
      <c r="C48" s="22"/>
      <c r="D48" s="24"/>
      <c r="E48" s="22"/>
      <c r="F48" s="22"/>
      <c r="G48" s="22"/>
      <c r="H48" s="22"/>
      <c r="I48" s="22"/>
      <c r="J48" s="22"/>
      <c r="K48" s="22"/>
    </row>
    <row r="49" spans="1:11" x14ac:dyDescent="0.2">
      <c r="A49" s="13"/>
      <c r="B49" s="13"/>
      <c r="C49" s="13"/>
      <c r="D49" s="20"/>
      <c r="E49" s="21"/>
      <c r="F49" s="13"/>
      <c r="G49" s="13"/>
      <c r="H49" s="13"/>
      <c r="I49" s="13"/>
      <c r="J49" s="13"/>
      <c r="K49" s="13"/>
    </row>
    <row r="50" spans="1:11" x14ac:dyDescent="0.2">
      <c r="A50" s="13"/>
      <c r="B50" s="13"/>
      <c r="C50" s="13"/>
      <c r="D50" s="20"/>
      <c r="E50" s="21"/>
      <c r="F50" s="13"/>
      <c r="G50" s="13"/>
      <c r="H50" s="13"/>
      <c r="I50" s="13"/>
      <c r="J50" s="13"/>
      <c r="K50" s="13"/>
    </row>
    <row r="51" spans="1:11" x14ac:dyDescent="0.2">
      <c r="A51" s="13"/>
      <c r="B51" s="13"/>
      <c r="C51" s="13"/>
      <c r="D51" s="20"/>
      <c r="E51" s="21"/>
      <c r="F51" s="13"/>
      <c r="G51" s="13"/>
      <c r="H51" s="13"/>
      <c r="I51" s="13"/>
      <c r="J51" s="13"/>
      <c r="K51" s="13"/>
    </row>
    <row r="52" spans="1:11" x14ac:dyDescent="0.2"/>
    <row r="53" spans="1:11" x14ac:dyDescent="0.2"/>
    <row r="54" spans="1:11" x14ac:dyDescent="0.2"/>
    <row r="55" spans="1:11" x14ac:dyDescent="0.2"/>
    <row r="56" spans="1:11" x14ac:dyDescent="0.2"/>
    <row r="57" spans="1:11" x14ac:dyDescent="0.2"/>
    <row r="58" spans="1:11" x14ac:dyDescent="0.2"/>
    <row r="59" spans="1:11" x14ac:dyDescent="0.2"/>
    <row r="60" spans="1:11" x14ac:dyDescent="0.2"/>
    <row r="61" spans="1:11" x14ac:dyDescent="0.2"/>
    <row r="62" spans="1:11" x14ac:dyDescent="0.2"/>
    <row r="63" spans="1:11" x14ac:dyDescent="0.2"/>
    <row r="64" spans="1:11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</sheetData>
  <mergeCells count="6">
    <mergeCell ref="C8:D8"/>
    <mergeCell ref="E8:F8"/>
    <mergeCell ref="H39:I39"/>
    <mergeCell ref="C22:D22"/>
    <mergeCell ref="E22:F22"/>
    <mergeCell ref="H24:I24"/>
  </mergeCells>
  <phoneticPr fontId="0" type="noConversion"/>
  <printOptions horizontalCentered="1"/>
  <pageMargins left="0.39370078740157483" right="0.39370078740157483" top="0.35433070866141736" bottom="0.39370078740157483" header="0.39370078740157483" footer="0.98425196850393704"/>
  <pageSetup scale="80" orientation="portrait" r:id="rId1"/>
  <headerFooter alignWithMargins="0">
    <oddFooter>&amp;R&amp;D</oddFooter>
  </headerFooter>
  <ignoredErrors>
    <ignoredError sqref="A16 A15 A33:K33 A27 A29 A42 E42:K42 A44 E44:K44 G27:K27 G29:K29 A24:A26 G24:K26 A38:A41 E38:K41 G15:K15 A18 A17 C17:K17 D16:K16 A30 C30:K30 A31 C31:K31 C18:K18 A19 C19:K19 A22:K23 A21 K21 A36:K36 A35 K35 H20:K20 C20 A37:B37 E37:K37 C21:H21 C35:I3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0"/>
  <sheetViews>
    <sheetView showGridLines="0" zoomScaleNormal="100" workbookViewId="0">
      <selection activeCell="F22" sqref="F22"/>
    </sheetView>
  </sheetViews>
  <sheetFormatPr baseColWidth="10" defaultColWidth="0" defaultRowHeight="12.75" x14ac:dyDescent="0.2"/>
  <cols>
    <col min="1" max="1" width="5.7109375" style="7" customWidth="1"/>
    <col min="2" max="2" width="4.5703125" style="7" customWidth="1"/>
    <col min="3" max="3" width="16.7109375" style="7" customWidth="1"/>
    <col min="4" max="4" width="12.42578125" style="7" bestFit="1" customWidth="1"/>
    <col min="5" max="5" width="13.140625" style="7" customWidth="1"/>
    <col min="6" max="6" width="12.42578125" style="7" bestFit="1" customWidth="1"/>
    <col min="7" max="8" width="14.85546875" style="7" bestFit="1" customWidth="1"/>
    <col min="9" max="9" width="11.5703125" style="7" customWidth="1"/>
    <col min="10" max="13" width="0" style="7" hidden="1" customWidth="1"/>
    <col min="14" max="16384" width="11.5703125" style="7" hidden="1"/>
  </cols>
  <sheetData>
    <row r="1" spans="1:13" ht="48" customHeight="1" x14ac:dyDescent="0.2"/>
    <row r="2" spans="1:13" ht="30" customHeight="1" x14ac:dyDescent="0.2"/>
    <row r="3" spans="1:13" ht="16.5" customHeight="1" x14ac:dyDescent="0.45">
      <c r="A3" s="69"/>
      <c r="B3" s="69"/>
      <c r="C3" s="69"/>
      <c r="D3" s="69"/>
      <c r="E3" s="43" t="s">
        <v>56</v>
      </c>
      <c r="F3" s="43"/>
      <c r="G3" s="69"/>
      <c r="H3" s="69"/>
      <c r="I3" s="69"/>
    </row>
    <row r="4" spans="1:13" ht="19.5" customHeight="1" x14ac:dyDescent="0.4">
      <c r="A4" s="70"/>
      <c r="B4" s="70"/>
      <c r="C4" s="70"/>
      <c r="D4" s="70"/>
      <c r="E4" s="44" t="s">
        <v>72</v>
      </c>
      <c r="F4" s="70"/>
      <c r="G4" s="70"/>
      <c r="H4" s="70"/>
      <c r="I4" s="70"/>
    </row>
    <row r="5" spans="1:13" ht="13.5" customHeight="1" x14ac:dyDescent="0.2">
      <c r="E5" s="48" t="s">
        <v>49</v>
      </c>
    </row>
    <row r="6" spans="1:13" ht="15" x14ac:dyDescent="0.2">
      <c r="A6" s="49"/>
      <c r="B6" s="49"/>
      <c r="C6" s="49"/>
      <c r="D6" s="49"/>
      <c r="E6" s="85" t="s">
        <v>54</v>
      </c>
      <c r="F6" s="49"/>
      <c r="G6" s="49"/>
      <c r="H6" s="49"/>
      <c r="I6" s="49"/>
      <c r="J6" s="5"/>
      <c r="K6" s="5"/>
      <c r="L6" s="5"/>
      <c r="M6" s="5"/>
    </row>
    <row r="7" spans="1:13" s="10" customFormat="1" ht="21.75" x14ac:dyDescent="0.4">
      <c r="A7" s="42"/>
      <c r="B7" s="42"/>
      <c r="C7" s="42"/>
      <c r="D7" s="42"/>
      <c r="E7" s="42"/>
      <c r="F7" s="42"/>
      <c r="G7" s="42"/>
      <c r="H7" s="42"/>
      <c r="I7" s="42"/>
      <c r="J7" s="11"/>
      <c r="K7" s="11"/>
      <c r="L7" s="11"/>
      <c r="M7" s="11"/>
    </row>
    <row r="8" spans="1:13" ht="19.5" x14ac:dyDescent="0.4">
      <c r="A8" s="73"/>
      <c r="B8" s="73"/>
      <c r="C8" s="73"/>
      <c r="D8" s="73"/>
      <c r="E8" s="42" t="s">
        <v>60</v>
      </c>
      <c r="F8" s="73"/>
      <c r="G8" s="73"/>
      <c r="H8" s="73"/>
      <c r="I8" s="73"/>
      <c r="J8" s="6"/>
      <c r="K8" s="6"/>
      <c r="L8" s="6"/>
      <c r="M8" s="6"/>
    </row>
    <row r="9" spans="1:13" ht="16.5" x14ac:dyDescent="0.3">
      <c r="A9" s="73"/>
      <c r="B9" s="73"/>
      <c r="C9" s="73"/>
      <c r="D9" s="73"/>
      <c r="E9" s="73" t="s">
        <v>61</v>
      </c>
      <c r="F9" s="73"/>
      <c r="G9" s="73"/>
      <c r="H9" s="73"/>
      <c r="I9" s="73"/>
      <c r="J9" s="6"/>
      <c r="K9" s="6"/>
      <c r="L9" s="6"/>
      <c r="M9" s="6"/>
    </row>
    <row r="10" spans="1:13" ht="15" x14ac:dyDescent="0.3">
      <c r="A10" s="22"/>
      <c r="B10" s="22"/>
      <c r="C10" s="71" t="s">
        <v>29</v>
      </c>
      <c r="D10" s="22"/>
      <c r="E10" s="22"/>
      <c r="F10" s="22"/>
      <c r="G10" s="22"/>
      <c r="H10" s="22"/>
      <c r="I10" s="22"/>
    </row>
    <row r="11" spans="1:13" ht="15" x14ac:dyDescent="0.3">
      <c r="A11" s="22"/>
      <c r="B11" s="22"/>
      <c r="C11" s="93" t="s">
        <v>31</v>
      </c>
      <c r="D11" s="96" t="s">
        <v>43</v>
      </c>
      <c r="E11" s="96" t="s">
        <v>46</v>
      </c>
      <c r="F11" s="96" t="s">
        <v>47</v>
      </c>
      <c r="G11" s="95" t="s">
        <v>73</v>
      </c>
      <c r="H11" s="95"/>
      <c r="I11" s="22"/>
    </row>
    <row r="12" spans="1:13" ht="15.75" thickBot="1" x14ac:dyDescent="0.35">
      <c r="A12" s="22"/>
      <c r="B12" s="22"/>
      <c r="C12" s="94"/>
      <c r="D12" s="97"/>
      <c r="E12" s="97"/>
      <c r="F12" s="97"/>
      <c r="G12" s="80" t="s">
        <v>47</v>
      </c>
      <c r="H12" s="80" t="s">
        <v>50</v>
      </c>
      <c r="I12" s="22"/>
    </row>
    <row r="13" spans="1:13" ht="15.75" thickTop="1" x14ac:dyDescent="0.3">
      <c r="A13" s="22"/>
      <c r="B13" s="22"/>
      <c r="C13" s="76" t="s">
        <v>26</v>
      </c>
      <c r="D13" s="77">
        <v>14840229.377869986</v>
      </c>
      <c r="E13" s="77">
        <v>13286011.149410019</v>
      </c>
      <c r="F13" s="77">
        <v>14335029.894030016</v>
      </c>
      <c r="G13" s="77">
        <v>4294279.5669599902</v>
      </c>
      <c r="H13" s="77">
        <v>4913053.1523000086</v>
      </c>
      <c r="I13" s="22"/>
    </row>
    <row r="14" spans="1:13" ht="15" x14ac:dyDescent="0.3">
      <c r="A14" s="22"/>
      <c r="B14" s="22"/>
      <c r="C14" s="76" t="s">
        <v>18</v>
      </c>
      <c r="D14" s="77">
        <v>8022096.4458499746</v>
      </c>
      <c r="E14" s="77">
        <v>6809345.3793800129</v>
      </c>
      <c r="F14" s="77">
        <v>5178293.5089299856</v>
      </c>
      <c r="G14" s="77">
        <v>1568208.3376400003</v>
      </c>
      <c r="H14" s="77">
        <v>2058298.6604399995</v>
      </c>
      <c r="I14" s="22"/>
    </row>
    <row r="15" spans="1:13" ht="15" x14ac:dyDescent="0.3">
      <c r="A15" s="22"/>
      <c r="B15" s="22"/>
      <c r="C15" s="76" t="s">
        <v>11</v>
      </c>
      <c r="D15" s="77">
        <v>3124464.8745300011</v>
      </c>
      <c r="E15" s="77">
        <v>3274910.6014399934</v>
      </c>
      <c r="F15" s="77">
        <v>3196915.1706299828</v>
      </c>
      <c r="G15" s="77">
        <v>987927.41752000258</v>
      </c>
      <c r="H15" s="77">
        <v>1136671.0624799973</v>
      </c>
      <c r="I15" s="22"/>
    </row>
    <row r="16" spans="1:13" ht="15" x14ac:dyDescent="0.3">
      <c r="A16" s="22"/>
      <c r="B16" s="22"/>
      <c r="C16" s="76" t="s">
        <v>15</v>
      </c>
      <c r="D16" s="77">
        <v>2829929.6010000068</v>
      </c>
      <c r="E16" s="77">
        <v>2299041.787310001</v>
      </c>
      <c r="F16" s="77">
        <v>2304871.3270800062</v>
      </c>
      <c r="G16" s="77">
        <v>676539.66795999929</v>
      </c>
      <c r="H16" s="77">
        <v>710290.81162000168</v>
      </c>
      <c r="I16" s="22"/>
    </row>
    <row r="17" spans="1:14" ht="15" x14ac:dyDescent="0.3">
      <c r="A17" s="22"/>
      <c r="B17" s="22"/>
      <c r="C17" s="76" t="s">
        <v>16</v>
      </c>
      <c r="D17" s="77">
        <v>1752313.7103000067</v>
      </c>
      <c r="E17" s="77">
        <v>1878578.6013999935</v>
      </c>
      <c r="F17" s="77">
        <v>1956613.6135200085</v>
      </c>
      <c r="G17" s="77">
        <v>721599.04099999857</v>
      </c>
      <c r="H17" s="77">
        <v>485841.37021000014</v>
      </c>
      <c r="I17" s="22"/>
    </row>
    <row r="18" spans="1:14" ht="15" x14ac:dyDescent="0.3">
      <c r="A18" s="22"/>
      <c r="B18" s="22"/>
      <c r="C18" s="76" t="s">
        <v>12</v>
      </c>
      <c r="D18" s="77">
        <v>1130532.2881199999</v>
      </c>
      <c r="E18" s="77">
        <v>672395.80109000008</v>
      </c>
      <c r="F18" s="77">
        <v>663195.82317000034</v>
      </c>
      <c r="G18" s="77">
        <v>214636.07469999982</v>
      </c>
      <c r="H18" s="77">
        <v>414193.87222999969</v>
      </c>
      <c r="I18" s="22"/>
    </row>
    <row r="19" spans="1:14" ht="15" x14ac:dyDescent="0.3">
      <c r="A19" s="22"/>
      <c r="B19" s="22"/>
      <c r="C19" s="76" t="s">
        <v>19</v>
      </c>
      <c r="D19" s="77">
        <v>632333.01833999995</v>
      </c>
      <c r="E19" s="77">
        <v>673408.35589999589</v>
      </c>
      <c r="F19" s="77">
        <v>1003583.5836100002</v>
      </c>
      <c r="G19" s="77">
        <v>257219.24887000018</v>
      </c>
      <c r="H19" s="77">
        <v>339935.88981999998</v>
      </c>
      <c r="I19" s="22"/>
    </row>
    <row r="20" spans="1:14" ht="15" x14ac:dyDescent="0.3">
      <c r="A20" s="22"/>
      <c r="B20" s="22"/>
      <c r="C20" s="76" t="s">
        <v>13</v>
      </c>
      <c r="D20" s="77">
        <v>1575751.8739999973</v>
      </c>
      <c r="E20" s="77">
        <v>1040754.9188899996</v>
      </c>
      <c r="F20" s="77">
        <v>1032243.037219997</v>
      </c>
      <c r="G20" s="77">
        <v>299751.35831999977</v>
      </c>
      <c r="H20" s="77">
        <v>281071.26857999992</v>
      </c>
      <c r="I20" s="22"/>
    </row>
    <row r="21" spans="1:14" ht="15" x14ac:dyDescent="0.3">
      <c r="A21" s="22"/>
      <c r="B21" s="22"/>
      <c r="C21" s="76" t="s">
        <v>17</v>
      </c>
      <c r="D21" s="77">
        <v>745854.99666999932</v>
      </c>
      <c r="E21" s="77">
        <v>711744.37363000016</v>
      </c>
      <c r="F21" s="77">
        <v>837648.44222999597</v>
      </c>
      <c r="G21" s="77">
        <v>262354.22088999953</v>
      </c>
      <c r="H21" s="77">
        <v>260440.42057000016</v>
      </c>
      <c r="I21" s="22"/>
    </row>
    <row r="22" spans="1:14" ht="15" x14ac:dyDescent="0.3">
      <c r="A22" s="22"/>
      <c r="B22" s="22"/>
      <c r="C22" s="76" t="s">
        <v>45</v>
      </c>
      <c r="D22" s="77">
        <v>614135.99179999961</v>
      </c>
      <c r="E22" s="77">
        <v>453213.31597000029</v>
      </c>
      <c r="F22" s="77">
        <v>507343.89749999973</v>
      </c>
      <c r="G22" s="77">
        <v>156408.97331999993</v>
      </c>
      <c r="H22" s="77">
        <v>190275.08316000007</v>
      </c>
      <c r="I22" s="22"/>
    </row>
    <row r="23" spans="1:14" ht="15" x14ac:dyDescent="0.3">
      <c r="A23" s="22"/>
      <c r="B23" s="22"/>
      <c r="C23" s="76" t="s">
        <v>14</v>
      </c>
      <c r="D23" s="77">
        <v>238800.88502999998</v>
      </c>
      <c r="E23" s="77">
        <v>198868.62939999989</v>
      </c>
      <c r="F23" s="77">
        <v>280230.52872999996</v>
      </c>
      <c r="G23" s="77">
        <v>60531.484770000003</v>
      </c>
      <c r="H23" s="77">
        <v>157056.97709000003</v>
      </c>
      <c r="I23" s="22"/>
    </row>
    <row r="24" spans="1:14" ht="15" x14ac:dyDescent="0.3">
      <c r="A24" s="22"/>
      <c r="B24" s="22"/>
      <c r="C24" s="76" t="s">
        <v>69</v>
      </c>
      <c r="D24" s="77">
        <v>609508.0487800003</v>
      </c>
      <c r="E24" s="77">
        <v>824802.03383000055</v>
      </c>
      <c r="F24" s="77">
        <v>1180226.2411900007</v>
      </c>
      <c r="G24" s="77">
        <v>334240.68466999993</v>
      </c>
      <c r="H24" s="77">
        <v>152368.57409000007</v>
      </c>
      <c r="I24" s="22"/>
    </row>
    <row r="25" spans="1:14" ht="15" x14ac:dyDescent="0.3">
      <c r="A25" s="22"/>
      <c r="B25" s="22"/>
      <c r="C25" s="76" t="s">
        <v>71</v>
      </c>
      <c r="D25" s="77">
        <v>544696.31622999941</v>
      </c>
      <c r="E25" s="77">
        <v>826756.93926999893</v>
      </c>
      <c r="F25" s="77">
        <v>647655.01264000044</v>
      </c>
      <c r="G25" s="77">
        <v>266135.69399000023</v>
      </c>
      <c r="H25" s="77">
        <v>148269.04790999988</v>
      </c>
      <c r="I25" s="22"/>
    </row>
    <row r="26" spans="1:14" ht="15" x14ac:dyDescent="0.3">
      <c r="A26" s="22"/>
      <c r="B26" s="22"/>
      <c r="C26" s="76" t="s">
        <v>70</v>
      </c>
      <c r="D26" s="77">
        <v>318539.85029000061</v>
      </c>
      <c r="E26" s="77">
        <v>345682.60983000044</v>
      </c>
      <c r="F26" s="77">
        <v>352739.28975000058</v>
      </c>
      <c r="G26" s="77">
        <v>109377.90414000013</v>
      </c>
      <c r="H26" s="77">
        <v>113562.9927499998</v>
      </c>
      <c r="I26" s="22"/>
    </row>
    <row r="27" spans="1:14" ht="15" x14ac:dyDescent="0.3">
      <c r="A27" s="22"/>
      <c r="B27" s="22"/>
      <c r="C27" s="76" t="s">
        <v>42</v>
      </c>
      <c r="D27" s="77">
        <v>1075337.8052000001</v>
      </c>
      <c r="E27" s="77">
        <v>499205.36156000005</v>
      </c>
      <c r="F27" s="77">
        <v>272873.11218</v>
      </c>
      <c r="G27" s="77">
        <v>101658.11757000002</v>
      </c>
      <c r="H27" s="77">
        <v>75246.567219999939</v>
      </c>
      <c r="I27" s="72"/>
    </row>
    <row r="28" spans="1:14" ht="15" x14ac:dyDescent="0.3">
      <c r="A28" s="22"/>
      <c r="B28" s="22"/>
      <c r="C28" s="83" t="s">
        <v>24</v>
      </c>
      <c r="D28" s="84">
        <f t="shared" ref="D28:F28" si="0">+SUM(D13:D27)</f>
        <v>38054525.084009983</v>
      </c>
      <c r="E28" s="84">
        <f t="shared" si="0"/>
        <v>33794719.858310007</v>
      </c>
      <c r="F28" s="84">
        <f t="shared" si="0"/>
        <v>33749462.482409999</v>
      </c>
      <c r="G28" s="84">
        <f>+SUM(G13:G27)</f>
        <v>10310867.792319987</v>
      </c>
      <c r="H28" s="84">
        <f>+SUM(H13:H27)</f>
        <v>11436575.750470005</v>
      </c>
      <c r="I28" s="22"/>
    </row>
    <row r="29" spans="1:14" ht="15" x14ac:dyDescent="0.3">
      <c r="A29" s="22"/>
      <c r="B29" s="22"/>
      <c r="C29" s="78" t="s">
        <v>25</v>
      </c>
      <c r="D29" s="79">
        <f>+D28/D30</f>
        <v>0.66867745054930505</v>
      </c>
      <c r="E29" s="79">
        <f t="shared" ref="E29:H29" si="1">+E28/E30</f>
        <v>0.67902979937141072</v>
      </c>
      <c r="F29" s="79">
        <f t="shared" si="1"/>
        <v>0.68102969449659134</v>
      </c>
      <c r="G29" s="79">
        <f t="shared" si="1"/>
        <v>0.6564151081026347</v>
      </c>
      <c r="H29" s="79">
        <f t="shared" si="1"/>
        <v>0.71138986466597531</v>
      </c>
      <c r="I29" s="72"/>
    </row>
    <row r="30" spans="1:14" ht="15.75" thickBot="1" x14ac:dyDescent="0.35">
      <c r="A30" s="22"/>
      <c r="B30" s="22"/>
      <c r="C30" s="81" t="s">
        <v>20</v>
      </c>
      <c r="D30" s="82">
        <v>56910136.647720002</v>
      </c>
      <c r="E30" s="82">
        <v>49769126.317570075</v>
      </c>
      <c r="F30" s="82">
        <v>49556521.184229977</v>
      </c>
      <c r="G30" s="82">
        <v>15707846.551739965</v>
      </c>
      <c r="H30" s="82">
        <v>16076382.752290003</v>
      </c>
      <c r="I30" s="22"/>
    </row>
    <row r="31" spans="1:14" ht="15.75" thickTop="1" x14ac:dyDescent="0.3">
      <c r="A31" s="22"/>
      <c r="B31" s="22"/>
      <c r="C31" s="78"/>
      <c r="D31" s="90"/>
      <c r="E31" s="90"/>
      <c r="F31" s="90"/>
      <c r="G31" s="90"/>
      <c r="H31" s="90"/>
      <c r="I31" s="22"/>
    </row>
    <row r="32" spans="1:14" s="10" customFormat="1" ht="18.75" x14ac:dyDescent="0.4">
      <c r="A32" s="51"/>
      <c r="B32" s="51"/>
      <c r="C32" s="51"/>
      <c r="D32" s="51"/>
      <c r="E32" s="51" t="s">
        <v>63</v>
      </c>
      <c r="F32" s="51"/>
      <c r="G32" s="51"/>
      <c r="H32" s="51"/>
      <c r="I32" s="51"/>
      <c r="J32" s="51"/>
      <c r="K32" s="51"/>
      <c r="L32" s="51"/>
      <c r="M32" s="51"/>
      <c r="N32" s="51"/>
    </row>
    <row r="33" spans="1:9" ht="15" x14ac:dyDescent="0.3">
      <c r="A33" s="73"/>
      <c r="B33" s="73"/>
      <c r="C33" s="73"/>
      <c r="D33" s="73"/>
      <c r="E33" s="73" t="s">
        <v>62</v>
      </c>
      <c r="F33" s="73"/>
      <c r="G33" s="73"/>
      <c r="H33" s="73"/>
      <c r="I33" s="73"/>
    </row>
    <row r="34" spans="1:9" ht="15" x14ac:dyDescent="0.3">
      <c r="A34" s="73"/>
      <c r="B34" s="73"/>
      <c r="C34" s="71" t="s">
        <v>29</v>
      </c>
      <c r="D34" s="73"/>
      <c r="E34" s="73"/>
      <c r="F34" s="73"/>
      <c r="G34" s="73"/>
      <c r="H34" s="73"/>
      <c r="I34" s="73"/>
    </row>
    <row r="35" spans="1:9" ht="15" x14ac:dyDescent="0.3">
      <c r="A35" s="22"/>
      <c r="B35" s="22"/>
      <c r="C35" s="93" t="s">
        <v>31</v>
      </c>
      <c r="D35" s="96" t="s">
        <v>43</v>
      </c>
      <c r="E35" s="96" t="s">
        <v>46</v>
      </c>
      <c r="F35" s="96" t="s">
        <v>47</v>
      </c>
      <c r="G35" s="95" t="s">
        <v>73</v>
      </c>
      <c r="H35" s="95"/>
      <c r="I35" s="22"/>
    </row>
    <row r="36" spans="1:9" ht="15.75" thickBot="1" x14ac:dyDescent="0.35">
      <c r="A36" s="22"/>
      <c r="B36" s="22"/>
      <c r="C36" s="94"/>
      <c r="D36" s="97"/>
      <c r="E36" s="97"/>
      <c r="F36" s="97"/>
      <c r="G36" s="80" t="s">
        <v>47</v>
      </c>
      <c r="H36" s="80" t="s">
        <v>50</v>
      </c>
      <c r="I36" s="22"/>
    </row>
    <row r="37" spans="1:9" ht="15.75" thickTop="1" x14ac:dyDescent="0.3">
      <c r="A37" s="22"/>
      <c r="B37" s="22"/>
      <c r="C37" s="76" t="s">
        <v>26</v>
      </c>
      <c r="D37" s="77">
        <v>6662719.5648699701</v>
      </c>
      <c r="E37" s="77">
        <v>6267522.3830300272</v>
      </c>
      <c r="F37" s="77">
        <v>6949969.6624600189</v>
      </c>
      <c r="G37" s="77">
        <v>2160565.9400999988</v>
      </c>
      <c r="H37" s="77">
        <v>2825988.2286000028</v>
      </c>
      <c r="I37" s="22"/>
    </row>
    <row r="38" spans="1:9" ht="15" x14ac:dyDescent="0.3">
      <c r="A38" s="22"/>
      <c r="B38" s="22"/>
      <c r="C38" s="76" t="s">
        <v>18</v>
      </c>
      <c r="D38" s="77">
        <v>2843919.7444299948</v>
      </c>
      <c r="E38" s="77">
        <v>2267347.8814699962</v>
      </c>
      <c r="F38" s="77">
        <v>2747441.9397999779</v>
      </c>
      <c r="G38" s="77">
        <v>900439.70194000029</v>
      </c>
      <c r="H38" s="77">
        <v>1201387.9927399994</v>
      </c>
      <c r="I38" s="22"/>
    </row>
    <row r="39" spans="1:9" ht="15" x14ac:dyDescent="0.3">
      <c r="A39" s="22"/>
      <c r="B39" s="22"/>
      <c r="C39" s="76" t="s">
        <v>11</v>
      </c>
      <c r="D39" s="77">
        <v>2955908.5281399968</v>
      </c>
      <c r="E39" s="77">
        <v>2734895.2591499933</v>
      </c>
      <c r="F39" s="77">
        <v>2598401.5072299982</v>
      </c>
      <c r="G39" s="77">
        <v>811800.41313000279</v>
      </c>
      <c r="H39" s="77">
        <v>850455.52672999841</v>
      </c>
      <c r="I39" s="22"/>
    </row>
    <row r="40" spans="1:9" ht="15" x14ac:dyDescent="0.3">
      <c r="A40" s="22"/>
      <c r="B40" s="22"/>
      <c r="C40" s="76" t="s">
        <v>16</v>
      </c>
      <c r="D40" s="77">
        <v>1053139.4915899984</v>
      </c>
      <c r="E40" s="77">
        <v>1185152.7689300028</v>
      </c>
      <c r="F40" s="77">
        <v>1405159.6924799993</v>
      </c>
      <c r="G40" s="77">
        <v>489755.4106200008</v>
      </c>
      <c r="H40" s="77">
        <v>455680.70611999999</v>
      </c>
      <c r="I40" s="22"/>
    </row>
    <row r="41" spans="1:9" ht="15" x14ac:dyDescent="0.3">
      <c r="A41" s="22"/>
      <c r="B41" s="22"/>
      <c r="C41" s="76" t="s">
        <v>15</v>
      </c>
      <c r="D41" s="77">
        <v>1451893.2112600005</v>
      </c>
      <c r="E41" s="77">
        <v>1306936.840490005</v>
      </c>
      <c r="F41" s="77">
        <v>1235026.1169899988</v>
      </c>
      <c r="G41" s="77">
        <v>368746.05142999947</v>
      </c>
      <c r="H41" s="77">
        <v>418592.93047999899</v>
      </c>
      <c r="I41" s="22"/>
    </row>
    <row r="42" spans="1:9" ht="15" x14ac:dyDescent="0.3">
      <c r="A42" s="22"/>
      <c r="B42" s="22"/>
      <c r="C42" s="76" t="s">
        <v>19</v>
      </c>
      <c r="D42" s="77">
        <v>602035.85087000043</v>
      </c>
      <c r="E42" s="77">
        <v>640192.46742999763</v>
      </c>
      <c r="F42" s="77">
        <v>957354.1850600004</v>
      </c>
      <c r="G42" s="77">
        <v>241801.82416000013</v>
      </c>
      <c r="H42" s="77">
        <v>324936.84734999971</v>
      </c>
      <c r="I42" s="22"/>
    </row>
    <row r="43" spans="1:9" ht="15" x14ac:dyDescent="0.3">
      <c r="A43" s="22"/>
      <c r="B43" s="22"/>
      <c r="C43" s="76" t="s">
        <v>12</v>
      </c>
      <c r="D43" s="77">
        <v>505117.52741999947</v>
      </c>
      <c r="E43" s="77">
        <v>388599.19555000024</v>
      </c>
      <c r="F43" s="77">
        <v>469232.85135999968</v>
      </c>
      <c r="G43" s="77">
        <v>140874.38287</v>
      </c>
      <c r="H43" s="77">
        <v>235332.28751000008</v>
      </c>
      <c r="I43" s="22"/>
    </row>
    <row r="44" spans="1:9" ht="15" x14ac:dyDescent="0.3">
      <c r="A44" s="22"/>
      <c r="B44" s="22"/>
      <c r="C44" s="76" t="s">
        <v>17</v>
      </c>
      <c r="D44" s="77">
        <v>564391.69398999785</v>
      </c>
      <c r="E44" s="77">
        <v>578654.22832999926</v>
      </c>
      <c r="F44" s="77">
        <v>660119.18485999841</v>
      </c>
      <c r="G44" s="77">
        <v>198386.4304599998</v>
      </c>
      <c r="H44" s="77">
        <v>215421.11312000017</v>
      </c>
      <c r="I44" s="22"/>
    </row>
    <row r="45" spans="1:9" ht="15" x14ac:dyDescent="0.3">
      <c r="A45" s="22"/>
      <c r="B45" s="22"/>
      <c r="C45" s="76" t="s">
        <v>13</v>
      </c>
      <c r="D45" s="77">
        <v>574994.32403000048</v>
      </c>
      <c r="E45" s="77">
        <v>539279.17359999917</v>
      </c>
      <c r="F45" s="77">
        <v>546781.88290999935</v>
      </c>
      <c r="G45" s="77">
        <v>172347.28808000023</v>
      </c>
      <c r="H45" s="77">
        <v>169864.43572000013</v>
      </c>
      <c r="I45" s="22"/>
    </row>
    <row r="46" spans="1:9" ht="15" x14ac:dyDescent="0.3">
      <c r="A46" s="22"/>
      <c r="B46" s="22"/>
      <c r="C46" s="76" t="s">
        <v>45</v>
      </c>
      <c r="D46" s="77">
        <v>390776.51907000021</v>
      </c>
      <c r="E46" s="77">
        <v>331713.18957000028</v>
      </c>
      <c r="F46" s="77">
        <v>394038.46173999965</v>
      </c>
      <c r="G46" s="77">
        <v>129262.49359999999</v>
      </c>
      <c r="H46" s="77">
        <v>152696.76798000006</v>
      </c>
      <c r="I46" s="22"/>
    </row>
    <row r="47" spans="1:9" ht="15" x14ac:dyDescent="0.3">
      <c r="A47" s="22"/>
      <c r="B47" s="22"/>
      <c r="C47" s="76" t="s">
        <v>70</v>
      </c>
      <c r="D47" s="77">
        <v>305916.22152000008</v>
      </c>
      <c r="E47" s="77">
        <v>329791.89341000002</v>
      </c>
      <c r="F47" s="77">
        <v>336449.75137000059</v>
      </c>
      <c r="G47" s="77">
        <v>104418.34243000006</v>
      </c>
      <c r="H47" s="77">
        <v>107439.96147999991</v>
      </c>
      <c r="I47" s="22"/>
    </row>
    <row r="48" spans="1:9" ht="15" x14ac:dyDescent="0.3">
      <c r="A48" s="22"/>
      <c r="B48" s="22"/>
      <c r="C48" s="76" t="s">
        <v>69</v>
      </c>
      <c r="D48" s="77">
        <v>270112.19422999979</v>
      </c>
      <c r="E48" s="77">
        <v>223403.13014000014</v>
      </c>
      <c r="F48" s="77">
        <v>270524.37043000007</v>
      </c>
      <c r="G48" s="77">
        <v>75691.76347000002</v>
      </c>
      <c r="H48" s="77">
        <v>97078.285749999995</v>
      </c>
      <c r="I48" s="22"/>
    </row>
    <row r="49" spans="1:9" ht="15" x14ac:dyDescent="0.3">
      <c r="A49" s="22"/>
      <c r="B49" s="22"/>
      <c r="C49" s="76" t="s">
        <v>71</v>
      </c>
      <c r="D49" s="77">
        <v>140968.69762999992</v>
      </c>
      <c r="E49" s="77">
        <v>149906.27124999987</v>
      </c>
      <c r="F49" s="77">
        <v>153036.65870999999</v>
      </c>
      <c r="G49" s="77">
        <v>46677.262480000027</v>
      </c>
      <c r="H49" s="77">
        <v>52068.616189999964</v>
      </c>
      <c r="I49" s="22"/>
    </row>
    <row r="50" spans="1:9" ht="15" x14ac:dyDescent="0.3">
      <c r="A50" s="22"/>
      <c r="B50" s="22"/>
      <c r="C50" s="76" t="s">
        <v>14</v>
      </c>
      <c r="D50" s="77">
        <v>91197.745590000093</v>
      </c>
      <c r="E50" s="77">
        <v>54999.002649999995</v>
      </c>
      <c r="F50" s="77">
        <v>57952.863990000027</v>
      </c>
      <c r="G50" s="77">
        <v>14037.736360000003</v>
      </c>
      <c r="H50" s="77">
        <v>33869.729250000026</v>
      </c>
      <c r="I50" s="72"/>
    </row>
    <row r="51" spans="1:9" ht="15" x14ac:dyDescent="0.3">
      <c r="A51" s="22"/>
      <c r="B51" s="22"/>
      <c r="C51" s="76" t="s">
        <v>42</v>
      </c>
      <c r="D51" s="77">
        <v>41906.048070000026</v>
      </c>
      <c r="E51" s="77">
        <v>47434.73012999996</v>
      </c>
      <c r="F51" s="77">
        <v>44681.702370000006</v>
      </c>
      <c r="G51" s="77">
        <v>13584.37645</v>
      </c>
      <c r="H51" s="77">
        <v>20678.564890000009</v>
      </c>
      <c r="I51" s="22"/>
    </row>
    <row r="52" spans="1:9" ht="15" x14ac:dyDescent="0.3">
      <c r="A52" s="22"/>
      <c r="B52" s="22"/>
      <c r="C52" s="83" t="s">
        <v>24</v>
      </c>
      <c r="D52" s="84">
        <v>18454997.362709962</v>
      </c>
      <c r="E52" s="84">
        <v>17045828.415130023</v>
      </c>
      <c r="F52" s="84">
        <v>18826170.831759993</v>
      </c>
      <c r="G52" s="84">
        <f>+SUM(G36:G51)</f>
        <v>5868389.4175800029</v>
      </c>
      <c r="H52" s="84">
        <f t="shared" ref="H52" si="2">+SUM(H36:H51)</f>
        <v>7161491.9939099988</v>
      </c>
      <c r="I52" s="72"/>
    </row>
    <row r="53" spans="1:9" ht="15" x14ac:dyDescent="0.3">
      <c r="A53" s="22"/>
      <c r="B53" s="22"/>
      <c r="C53" s="78" t="s">
        <v>25</v>
      </c>
      <c r="D53" s="79">
        <f>+D52/D54</f>
        <v>0.85379530421874372</v>
      </c>
      <c r="E53" s="79">
        <f>+E52/E54</f>
        <v>0.85685611267659045</v>
      </c>
      <c r="F53" s="79">
        <f>+F52/F54</f>
        <v>0.8559390305217448</v>
      </c>
      <c r="G53" s="79">
        <f>+G52/G54</f>
        <v>0.85650518511705453</v>
      </c>
      <c r="H53" s="79">
        <f>+H52/H54</f>
        <v>0.84615784891316226</v>
      </c>
      <c r="I53" s="22"/>
    </row>
    <row r="54" spans="1:9" ht="15.75" thickBot="1" x14ac:dyDescent="0.35">
      <c r="A54" s="22"/>
      <c r="B54" s="22"/>
      <c r="C54" s="81" t="s">
        <v>20</v>
      </c>
      <c r="D54" s="82">
        <v>21615248.141469941</v>
      </c>
      <c r="E54" s="82">
        <v>19893454.878770009</v>
      </c>
      <c r="F54" s="82">
        <v>21994756.82314001</v>
      </c>
      <c r="G54" s="82">
        <v>6851551.5370499454</v>
      </c>
      <c r="H54" s="82">
        <v>8463541.4102800023</v>
      </c>
      <c r="I54" s="22"/>
    </row>
    <row r="55" spans="1:9" ht="15.75" thickTop="1" x14ac:dyDescent="0.3">
      <c r="A55" s="22"/>
      <c r="B55" s="22"/>
      <c r="C55" s="26" t="s">
        <v>22</v>
      </c>
      <c r="D55" s="32"/>
      <c r="E55" s="32"/>
      <c r="F55" s="32"/>
      <c r="G55" s="32"/>
      <c r="H55" s="32"/>
      <c r="I55" s="22"/>
    </row>
    <row r="56" spans="1:9" ht="17.25" customHeight="1" x14ac:dyDescent="0.3">
      <c r="A56" s="22"/>
      <c r="B56" s="22"/>
      <c r="C56" s="26" t="s">
        <v>32</v>
      </c>
      <c r="D56" s="32"/>
      <c r="E56" s="32"/>
      <c r="F56" s="32"/>
      <c r="G56" s="74"/>
      <c r="H56" s="75"/>
      <c r="I56" s="22"/>
    </row>
    <row r="57" spans="1:9" ht="15" x14ac:dyDescent="0.3">
      <c r="A57" s="22"/>
      <c r="B57" s="22"/>
      <c r="C57" s="26" t="s">
        <v>35</v>
      </c>
      <c r="D57" s="32"/>
      <c r="E57" s="32"/>
      <c r="F57" s="32"/>
      <c r="G57" s="32"/>
      <c r="H57" s="32"/>
      <c r="I57" s="22"/>
    </row>
    <row r="58" spans="1:9" ht="15" x14ac:dyDescent="0.3">
      <c r="A58" s="22"/>
      <c r="B58" s="22"/>
      <c r="C58" s="26" t="s">
        <v>37</v>
      </c>
      <c r="D58" s="32"/>
      <c r="E58" s="32"/>
      <c r="F58" s="32"/>
      <c r="G58" s="32"/>
      <c r="H58" s="32"/>
      <c r="I58" s="22"/>
    </row>
    <row r="59" spans="1:9" ht="15" x14ac:dyDescent="0.3">
      <c r="A59" s="22"/>
      <c r="B59" s="22"/>
      <c r="C59" s="26" t="s">
        <v>44</v>
      </c>
      <c r="D59" s="32"/>
      <c r="E59" s="32"/>
      <c r="F59" s="32"/>
      <c r="G59" s="32"/>
      <c r="H59" s="32"/>
      <c r="I59" s="22"/>
    </row>
    <row r="60" spans="1:9" x14ac:dyDescent="0.2">
      <c r="C60" s="8"/>
    </row>
  </sheetData>
  <sortState xmlns:xlrd2="http://schemas.microsoft.com/office/spreadsheetml/2017/richdata2" ref="C37:H51">
    <sortCondition descending="1" ref="H37:H51"/>
  </sortState>
  <mergeCells count="10">
    <mergeCell ref="C11:C12"/>
    <mergeCell ref="G11:H11"/>
    <mergeCell ref="C35:C36"/>
    <mergeCell ref="D35:D36"/>
    <mergeCell ref="E35:E36"/>
    <mergeCell ref="F35:F36"/>
    <mergeCell ref="G35:H35"/>
    <mergeCell ref="F11:F12"/>
    <mergeCell ref="E11:E12"/>
    <mergeCell ref="D11:D12"/>
  </mergeCells>
  <printOptions horizontalCentered="1"/>
  <pageMargins left="0.39370078740157483" right="0.59055118110236227" top="0.35433070866141736" bottom="0.39370078740157483" header="0.59055118110236227" footer="0.39370078740157483"/>
  <pageSetup scale="80" orientation="portrait" r:id="rId1"/>
  <headerFooter alignWithMargins="0">
    <oddFooter>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84"/>
  <sheetViews>
    <sheetView showGridLines="0" tabSelected="1" zoomScaleNormal="100" workbookViewId="0">
      <selection activeCell="H1" sqref="H1"/>
    </sheetView>
  </sheetViews>
  <sheetFormatPr baseColWidth="10" defaultColWidth="0" defaultRowHeight="12.75" zeroHeight="1" x14ac:dyDescent="0.2"/>
  <cols>
    <col min="1" max="1" width="5.7109375" style="7" customWidth="1"/>
    <col min="2" max="2" width="4.5703125" style="7" customWidth="1"/>
    <col min="3" max="3" width="16.28515625" style="7" customWidth="1"/>
    <col min="4" max="7" width="14.85546875" style="7" bestFit="1" customWidth="1"/>
    <col min="8" max="8" width="14.5703125" style="7" customWidth="1"/>
    <col min="9" max="9" width="11.5703125" style="7" customWidth="1"/>
    <col min="10" max="13" width="0" style="7" hidden="1" customWidth="1"/>
    <col min="14" max="16384" width="11.5703125" style="7" hidden="1"/>
  </cols>
  <sheetData>
    <row r="1" spans="1:13" ht="81.75" customHeight="1" x14ac:dyDescent="0.3">
      <c r="A1" s="22"/>
      <c r="B1" s="22"/>
      <c r="C1" s="22"/>
      <c r="D1" s="22"/>
      <c r="E1" s="22"/>
      <c r="F1" s="22"/>
      <c r="G1" s="22"/>
      <c r="H1" s="22"/>
      <c r="I1" s="22"/>
    </row>
    <row r="2" spans="1:13" ht="23.25" customHeight="1" x14ac:dyDescent="0.3">
      <c r="A2" s="22"/>
      <c r="B2" s="22"/>
      <c r="C2" s="22"/>
      <c r="D2" s="22"/>
      <c r="E2" s="43" t="s">
        <v>57</v>
      </c>
      <c r="F2" s="22"/>
      <c r="G2" s="22"/>
      <c r="H2" s="22"/>
      <c r="I2" s="22"/>
    </row>
    <row r="3" spans="1:13" ht="19.5" customHeight="1" x14ac:dyDescent="0.3">
      <c r="A3" s="22"/>
      <c r="B3" s="22"/>
      <c r="C3" s="22"/>
      <c r="D3" s="22"/>
      <c r="E3" s="44" t="s">
        <v>74</v>
      </c>
      <c r="F3" s="22"/>
      <c r="G3" s="22"/>
      <c r="H3" s="22"/>
      <c r="I3" s="22"/>
    </row>
    <row r="4" spans="1:13" ht="16.5" customHeight="1" x14ac:dyDescent="0.3">
      <c r="A4" s="22"/>
      <c r="B4" s="22"/>
      <c r="C4" s="22"/>
      <c r="D4" s="22"/>
      <c r="E4" s="48" t="s">
        <v>49</v>
      </c>
      <c r="F4" s="22"/>
      <c r="G4" s="22"/>
      <c r="H4" s="22"/>
      <c r="I4" s="22"/>
    </row>
    <row r="5" spans="1:13" ht="16.5" customHeight="1" x14ac:dyDescent="0.3">
      <c r="A5" s="22"/>
      <c r="B5" s="22"/>
      <c r="C5" s="22"/>
      <c r="D5" s="22"/>
      <c r="E5" s="85" t="s">
        <v>55</v>
      </c>
      <c r="F5" s="22"/>
      <c r="G5" s="22"/>
      <c r="H5" s="22"/>
      <c r="I5" s="22"/>
    </row>
    <row r="6" spans="1:13" s="88" customFormat="1" ht="19.5" x14ac:dyDescent="0.4">
      <c r="A6" s="42"/>
      <c r="B6" s="42"/>
      <c r="C6" s="42"/>
      <c r="D6" s="42"/>
      <c r="E6" s="42"/>
      <c r="F6" s="42"/>
      <c r="G6" s="42"/>
      <c r="H6" s="42"/>
      <c r="I6" s="42"/>
      <c r="J6" s="87"/>
      <c r="K6" s="87"/>
      <c r="L6" s="87"/>
    </row>
    <row r="7" spans="1:13" ht="19.5" x14ac:dyDescent="0.4">
      <c r="A7" s="73"/>
      <c r="B7" s="73"/>
      <c r="C7" s="73"/>
      <c r="D7" s="73"/>
      <c r="E7" s="42" t="s">
        <v>64</v>
      </c>
      <c r="F7" s="73"/>
      <c r="G7" s="73"/>
      <c r="H7" s="73"/>
      <c r="I7" s="73"/>
      <c r="J7" s="6"/>
      <c r="K7" s="6"/>
      <c r="L7" s="6"/>
      <c r="M7" s="6"/>
    </row>
    <row r="8" spans="1:13" ht="16.5" x14ac:dyDescent="0.3">
      <c r="A8" s="73"/>
      <c r="B8" s="73"/>
      <c r="C8" s="73"/>
      <c r="D8" s="73"/>
      <c r="E8" s="73" t="s">
        <v>10</v>
      </c>
      <c r="F8" s="73"/>
      <c r="G8" s="73"/>
      <c r="H8" s="73"/>
      <c r="I8" s="73"/>
      <c r="J8" s="6"/>
      <c r="K8" s="6"/>
      <c r="L8" s="6"/>
      <c r="M8" s="6"/>
    </row>
    <row r="9" spans="1:13" ht="15" x14ac:dyDescent="0.3">
      <c r="A9" s="22"/>
      <c r="B9" s="22"/>
      <c r="C9" s="71" t="s">
        <v>30</v>
      </c>
      <c r="D9" s="22"/>
      <c r="E9" s="22"/>
      <c r="F9" s="22"/>
      <c r="G9" s="22"/>
      <c r="H9" s="22"/>
      <c r="I9" s="22"/>
    </row>
    <row r="10" spans="1:13" ht="12.75" customHeight="1" x14ac:dyDescent="0.3">
      <c r="A10" s="22"/>
      <c r="B10" s="22"/>
      <c r="C10" s="93" t="s">
        <v>31</v>
      </c>
      <c r="D10" s="96" t="s">
        <v>41</v>
      </c>
      <c r="E10" s="96" t="s">
        <v>43</v>
      </c>
      <c r="F10" s="96" t="s">
        <v>46</v>
      </c>
      <c r="G10" s="95" t="s">
        <v>73</v>
      </c>
      <c r="H10" s="95"/>
      <c r="I10" s="22"/>
    </row>
    <row r="11" spans="1:13" ht="15.75" thickBot="1" x14ac:dyDescent="0.35">
      <c r="A11" s="22"/>
      <c r="B11" s="22"/>
      <c r="C11" s="94"/>
      <c r="D11" s="97"/>
      <c r="E11" s="97"/>
      <c r="F11" s="97"/>
      <c r="G11" s="80" t="s">
        <v>51</v>
      </c>
      <c r="H11" s="80" t="s">
        <v>52</v>
      </c>
      <c r="I11" s="22"/>
    </row>
    <row r="12" spans="1:13" ht="15.75" thickTop="1" x14ac:dyDescent="0.3">
      <c r="A12" s="22"/>
      <c r="B12" s="22"/>
      <c r="C12" s="76" t="s">
        <v>26</v>
      </c>
      <c r="D12" s="77">
        <v>18839066.789319936</v>
      </c>
      <c r="E12" s="77">
        <v>15997650.081280047</v>
      </c>
      <c r="F12" s="77">
        <v>16464569.227830082</v>
      </c>
      <c r="G12" s="77">
        <v>5336991.0200700052</v>
      </c>
      <c r="H12" s="77">
        <v>5519966.5855800463</v>
      </c>
      <c r="I12" s="22"/>
    </row>
    <row r="13" spans="1:13" ht="15" x14ac:dyDescent="0.3">
      <c r="A13" s="22"/>
      <c r="B13" s="22"/>
      <c r="C13" s="76" t="s">
        <v>18</v>
      </c>
      <c r="D13" s="77">
        <v>10588497.923259793</v>
      </c>
      <c r="E13" s="77">
        <v>9927236.9115899038</v>
      </c>
      <c r="F13" s="77">
        <v>8484063.5465499908</v>
      </c>
      <c r="G13" s="77">
        <v>2882269.4831799967</v>
      </c>
      <c r="H13" s="77">
        <v>2817354.4444100135</v>
      </c>
      <c r="I13" s="22"/>
    </row>
    <row r="14" spans="1:13" ht="15" x14ac:dyDescent="0.3">
      <c r="A14" s="22"/>
      <c r="B14" s="22"/>
      <c r="C14" s="76" t="s">
        <v>15</v>
      </c>
      <c r="D14" s="77">
        <v>7275937.633809993</v>
      </c>
      <c r="E14" s="77">
        <v>5613964.0057400195</v>
      </c>
      <c r="F14" s="77">
        <v>4445958.4187400108</v>
      </c>
      <c r="G14" s="77">
        <v>1484239.9731099911</v>
      </c>
      <c r="H14" s="77">
        <v>1340977.2093900023</v>
      </c>
      <c r="I14" s="22"/>
    </row>
    <row r="15" spans="1:13" ht="15" x14ac:dyDescent="0.3">
      <c r="A15" s="22"/>
      <c r="B15" s="22"/>
      <c r="C15" s="76" t="s">
        <v>16</v>
      </c>
      <c r="D15" s="77">
        <v>4174746.0708600059</v>
      </c>
      <c r="E15" s="77">
        <v>3090354.9651200022</v>
      </c>
      <c r="F15" s="77">
        <v>3245098.9870999972</v>
      </c>
      <c r="G15" s="77">
        <v>1063764.5930499993</v>
      </c>
      <c r="H15" s="77">
        <v>1068165.9968699992</v>
      </c>
      <c r="I15" s="22"/>
    </row>
    <row r="16" spans="1:13" ht="15" x14ac:dyDescent="0.3">
      <c r="A16" s="22"/>
      <c r="B16" s="22"/>
      <c r="C16" s="76" t="s">
        <v>11</v>
      </c>
      <c r="D16" s="77">
        <v>2519440.9992599953</v>
      </c>
      <c r="E16" s="77">
        <v>2012562.0530700018</v>
      </c>
      <c r="F16" s="77">
        <v>2120775.0448599993</v>
      </c>
      <c r="G16" s="77">
        <v>647722.42653000087</v>
      </c>
      <c r="H16" s="77">
        <v>691773.33751000091</v>
      </c>
      <c r="I16" s="22"/>
    </row>
    <row r="17" spans="1:9" ht="15" x14ac:dyDescent="0.3">
      <c r="A17" s="22"/>
      <c r="B17" s="22"/>
      <c r="C17" s="76" t="s">
        <v>12</v>
      </c>
      <c r="D17" s="77">
        <v>1176404.6705500023</v>
      </c>
      <c r="E17" s="77">
        <v>1049621.1880300038</v>
      </c>
      <c r="F17" s="77">
        <v>1040118.5029299996</v>
      </c>
      <c r="G17" s="77">
        <v>379072.03094999882</v>
      </c>
      <c r="H17" s="77">
        <v>368607.56123999966</v>
      </c>
      <c r="I17" s="22"/>
    </row>
    <row r="18" spans="1:9" ht="15" x14ac:dyDescent="0.3">
      <c r="A18" s="22"/>
      <c r="B18" s="22"/>
      <c r="C18" s="76" t="s">
        <v>27</v>
      </c>
      <c r="D18" s="77">
        <v>1050974.0547500027</v>
      </c>
      <c r="E18" s="77">
        <v>856919.43288999877</v>
      </c>
      <c r="F18" s="77">
        <v>989041.30831999984</v>
      </c>
      <c r="G18" s="77">
        <v>305370.3521300006</v>
      </c>
      <c r="H18" s="77">
        <v>383953.12816000031</v>
      </c>
      <c r="I18" s="22"/>
    </row>
    <row r="19" spans="1:9" ht="15" x14ac:dyDescent="0.3">
      <c r="A19" s="22"/>
      <c r="B19" s="22"/>
      <c r="C19" s="76" t="s">
        <v>13</v>
      </c>
      <c r="D19" s="77">
        <v>977190.13837999897</v>
      </c>
      <c r="E19" s="77">
        <v>739127.16446</v>
      </c>
      <c r="F19" s="77">
        <v>840750.97059999907</v>
      </c>
      <c r="G19" s="77">
        <v>263050.19219999993</v>
      </c>
      <c r="H19" s="77">
        <v>299967.69398999988</v>
      </c>
      <c r="I19" s="22"/>
    </row>
    <row r="20" spans="1:9" ht="15" x14ac:dyDescent="0.3">
      <c r="A20" s="22"/>
      <c r="B20" s="22"/>
      <c r="C20" s="76" t="s">
        <v>14</v>
      </c>
      <c r="D20" s="77">
        <v>459572.6142999992</v>
      </c>
      <c r="E20" s="77">
        <v>498648.90262000018</v>
      </c>
      <c r="F20" s="77">
        <v>514197.97433999809</v>
      </c>
      <c r="G20" s="77">
        <v>180075.4434300003</v>
      </c>
      <c r="H20" s="77">
        <v>204779.53646000015</v>
      </c>
      <c r="I20" s="22"/>
    </row>
    <row r="21" spans="1:9" ht="15" x14ac:dyDescent="0.3">
      <c r="A21" s="22"/>
      <c r="B21" s="22"/>
      <c r="C21" s="76" t="s">
        <v>42</v>
      </c>
      <c r="D21" s="77">
        <v>175524.15028000029</v>
      </c>
      <c r="E21" s="77">
        <v>95327.082509999964</v>
      </c>
      <c r="F21" s="77">
        <v>101957.6641299999</v>
      </c>
      <c r="G21" s="77">
        <v>30410.118770000012</v>
      </c>
      <c r="H21" s="77">
        <v>27402.390739999992</v>
      </c>
      <c r="I21" s="22"/>
    </row>
    <row r="22" spans="1:9" ht="15" x14ac:dyDescent="0.3">
      <c r="A22" s="22"/>
      <c r="B22" s="22"/>
      <c r="C22" s="76" t="s">
        <v>36</v>
      </c>
      <c r="D22" s="77">
        <v>151625.78666999991</v>
      </c>
      <c r="E22" s="77">
        <v>184018.07537000006</v>
      </c>
      <c r="F22" s="77">
        <v>213247.9749399999</v>
      </c>
      <c r="G22" s="77">
        <v>83904.29747000002</v>
      </c>
      <c r="H22" s="77">
        <v>51686.042450000008</v>
      </c>
      <c r="I22" s="22"/>
    </row>
    <row r="23" spans="1:9" ht="15" x14ac:dyDescent="0.3">
      <c r="A23" s="22"/>
      <c r="B23" s="22"/>
      <c r="C23" s="76" t="s">
        <v>17</v>
      </c>
      <c r="D23" s="77">
        <v>187362.91184000007</v>
      </c>
      <c r="E23" s="77">
        <v>120246.0883799999</v>
      </c>
      <c r="F23" s="77">
        <v>184244.13518999991</v>
      </c>
      <c r="G23" s="77">
        <v>64601.454779999942</v>
      </c>
      <c r="H23" s="77">
        <v>50230.97750999999</v>
      </c>
      <c r="I23" s="22"/>
    </row>
    <row r="24" spans="1:9" ht="15" x14ac:dyDescent="0.3">
      <c r="A24" s="22"/>
      <c r="B24" s="22"/>
      <c r="C24" s="76" t="s">
        <v>28</v>
      </c>
      <c r="D24" s="77">
        <v>98543.254889999967</v>
      </c>
      <c r="E24" s="77">
        <v>84538.819820000048</v>
      </c>
      <c r="F24" s="77">
        <v>111569.26066999996</v>
      </c>
      <c r="G24" s="77">
        <v>44891.244729999984</v>
      </c>
      <c r="H24" s="77">
        <v>28153.162909999999</v>
      </c>
      <c r="I24" s="22"/>
    </row>
    <row r="25" spans="1:9" ht="15" x14ac:dyDescent="0.3">
      <c r="A25" s="22"/>
      <c r="B25" s="22"/>
      <c r="C25" s="76" t="s">
        <v>19</v>
      </c>
      <c r="D25" s="77">
        <v>108273.78046000008</v>
      </c>
      <c r="E25" s="77">
        <v>130891.60438999996</v>
      </c>
      <c r="F25" s="77">
        <v>134099.91382000002</v>
      </c>
      <c r="G25" s="77">
        <v>46997.771050000003</v>
      </c>
      <c r="H25" s="77">
        <v>39246.448479999992</v>
      </c>
      <c r="I25" s="86"/>
    </row>
    <row r="26" spans="1:9" ht="15" x14ac:dyDescent="0.3">
      <c r="A26" s="22"/>
      <c r="B26" s="22"/>
      <c r="C26" s="76" t="s">
        <v>45</v>
      </c>
      <c r="D26" s="77">
        <v>888501.54293000069</v>
      </c>
      <c r="E26" s="77">
        <v>704647.58929999731</v>
      </c>
      <c r="F26" s="77">
        <v>553057.77562999935</v>
      </c>
      <c r="G26" s="77">
        <v>137023.55315000008</v>
      </c>
      <c r="H26" s="77">
        <v>168523.65120000028</v>
      </c>
      <c r="I26" s="86"/>
    </row>
    <row r="27" spans="1:9" ht="15" x14ac:dyDescent="0.3">
      <c r="A27" s="22"/>
      <c r="B27" s="22"/>
      <c r="C27" s="83" t="s">
        <v>24</v>
      </c>
      <c r="D27" s="84">
        <f>+SUM(D12:D26)</f>
        <v>48671662.32155972</v>
      </c>
      <c r="E27" s="84">
        <f t="shared" ref="E27:H27" si="0">+SUM(E12:E26)</f>
        <v>41105753.964569986</v>
      </c>
      <c r="F27" s="84">
        <f t="shared" si="0"/>
        <v>39442750.705650084</v>
      </c>
      <c r="G27" s="84">
        <f t="shared" si="0"/>
        <v>12950383.954599993</v>
      </c>
      <c r="H27" s="84">
        <f t="shared" si="0"/>
        <v>13060788.166900061</v>
      </c>
      <c r="I27" s="86"/>
    </row>
    <row r="28" spans="1:9" ht="15" x14ac:dyDescent="0.3">
      <c r="A28" s="22"/>
      <c r="B28" s="22"/>
      <c r="C28" s="78" t="s">
        <v>25</v>
      </c>
      <c r="D28" s="79">
        <f>+D27/D29</f>
        <v>0.62872439877944308</v>
      </c>
      <c r="E28" s="79">
        <f>+E27/E29</f>
        <v>0.65458528267532223</v>
      </c>
      <c r="F28" s="79">
        <f>+F27/F29</f>
        <v>0.61528655889615125</v>
      </c>
      <c r="G28" s="79">
        <f>+G27/G29</f>
        <v>0.63556161466846417</v>
      </c>
      <c r="H28" s="79">
        <f>+H27/H29</f>
        <v>0.59251862697921609</v>
      </c>
      <c r="I28" s="22"/>
    </row>
    <row r="29" spans="1:9" ht="15.75" thickBot="1" x14ac:dyDescent="0.35">
      <c r="A29" s="22"/>
      <c r="B29" s="22"/>
      <c r="C29" s="81" t="s">
        <v>20</v>
      </c>
      <c r="D29" s="82">
        <v>77413350.61283946</v>
      </c>
      <c r="E29" s="82">
        <v>62796636.362749785</v>
      </c>
      <c r="F29" s="82">
        <v>64104684.452090025</v>
      </c>
      <c r="G29" s="82">
        <v>20376283.991530012</v>
      </c>
      <c r="H29" s="82">
        <v>22042831.351120032</v>
      </c>
      <c r="I29" s="72"/>
    </row>
    <row r="30" spans="1:9" ht="15.75" thickTop="1" x14ac:dyDescent="0.3">
      <c r="A30" s="22"/>
      <c r="B30" s="22"/>
      <c r="C30" s="78"/>
      <c r="D30" s="90"/>
      <c r="E30" s="90"/>
      <c r="F30" s="90"/>
      <c r="G30" s="90"/>
      <c r="H30" s="90"/>
      <c r="I30" s="72"/>
    </row>
    <row r="31" spans="1:9" s="10" customFormat="1" ht="19.5" x14ac:dyDescent="0.4">
      <c r="A31" s="42"/>
      <c r="B31" s="42"/>
      <c r="C31" s="42"/>
      <c r="D31" s="42"/>
      <c r="E31" s="42" t="s">
        <v>65</v>
      </c>
      <c r="F31" s="42"/>
      <c r="G31" s="42"/>
      <c r="H31" s="42"/>
      <c r="I31" s="33"/>
    </row>
    <row r="32" spans="1:9" ht="15" x14ac:dyDescent="0.3">
      <c r="A32" s="73"/>
      <c r="B32" s="73"/>
      <c r="C32" s="73"/>
      <c r="D32" s="73"/>
      <c r="E32" s="73" t="s">
        <v>10</v>
      </c>
      <c r="F32" s="73"/>
      <c r="G32" s="73"/>
      <c r="H32" s="73"/>
      <c r="I32" s="73"/>
    </row>
    <row r="33" spans="1:9" ht="15" x14ac:dyDescent="0.3">
      <c r="A33" s="22"/>
      <c r="B33" s="22"/>
      <c r="C33" s="71" t="s">
        <v>30</v>
      </c>
      <c r="D33" s="32"/>
      <c r="E33" s="32"/>
      <c r="F33" s="32"/>
      <c r="G33" s="32"/>
      <c r="H33" s="32"/>
      <c r="I33" s="22"/>
    </row>
    <row r="34" spans="1:9" ht="15" x14ac:dyDescent="0.3">
      <c r="A34" s="22"/>
      <c r="B34" s="22"/>
      <c r="C34" s="93" t="s">
        <v>31</v>
      </c>
      <c r="D34" s="96" t="s">
        <v>43</v>
      </c>
      <c r="E34" s="96" t="s">
        <v>46</v>
      </c>
      <c r="F34" s="96" t="s">
        <v>47</v>
      </c>
      <c r="G34" s="95" t="s">
        <v>73</v>
      </c>
      <c r="H34" s="95"/>
      <c r="I34" s="22"/>
    </row>
    <row r="35" spans="1:9" ht="15.75" thickBot="1" x14ac:dyDescent="0.35">
      <c r="A35" s="22"/>
      <c r="B35" s="22"/>
      <c r="C35" s="94"/>
      <c r="D35" s="97"/>
      <c r="E35" s="97"/>
      <c r="F35" s="97"/>
      <c r="G35" s="80" t="s">
        <v>47</v>
      </c>
      <c r="H35" s="80" t="s">
        <v>50</v>
      </c>
      <c r="I35" s="22"/>
    </row>
    <row r="36" spans="1:9" ht="15.75" thickTop="1" x14ac:dyDescent="0.3">
      <c r="A36" s="22"/>
      <c r="B36" s="22"/>
      <c r="C36" s="76" t="s">
        <v>26</v>
      </c>
      <c r="D36" s="77">
        <v>12952585.385640018</v>
      </c>
      <c r="E36" s="77">
        <v>11532796.465830026</v>
      </c>
      <c r="F36" s="77">
        <v>11534880.17413998</v>
      </c>
      <c r="G36" s="77">
        <v>3760965.7170599834</v>
      </c>
      <c r="H36" s="77">
        <v>3976178.1236500121</v>
      </c>
      <c r="I36" s="22"/>
    </row>
    <row r="37" spans="1:9" ht="15" x14ac:dyDescent="0.3">
      <c r="A37" s="22"/>
      <c r="B37" s="22"/>
      <c r="C37" s="76" t="s">
        <v>18</v>
      </c>
      <c r="D37" s="77">
        <v>10139096.882399784</v>
      </c>
      <c r="E37" s="77">
        <v>9222350.9739399012</v>
      </c>
      <c r="F37" s="77">
        <v>8122484.2218700005</v>
      </c>
      <c r="G37" s="77">
        <v>2817097.7950399895</v>
      </c>
      <c r="H37" s="77">
        <v>2632499.7071200209</v>
      </c>
      <c r="I37" s="22"/>
    </row>
    <row r="38" spans="1:9" ht="15" x14ac:dyDescent="0.3">
      <c r="A38" s="22"/>
      <c r="B38" s="22"/>
      <c r="C38" s="76" t="s">
        <v>15</v>
      </c>
      <c r="D38" s="77">
        <v>7247398.0104299905</v>
      </c>
      <c r="E38" s="77">
        <v>5441527.7891000165</v>
      </c>
      <c r="F38" s="77">
        <v>4426788.3002000172</v>
      </c>
      <c r="G38" s="77">
        <v>1477615.3216699914</v>
      </c>
      <c r="H38" s="77">
        <v>1335108.1503100027</v>
      </c>
      <c r="I38" s="22"/>
    </row>
    <row r="39" spans="1:9" ht="15" x14ac:dyDescent="0.3">
      <c r="A39" s="22"/>
      <c r="B39" s="22"/>
      <c r="C39" s="76" t="s">
        <v>16</v>
      </c>
      <c r="D39" s="77">
        <v>4139142.5779500082</v>
      </c>
      <c r="E39" s="77">
        <v>3060987.3101300038</v>
      </c>
      <c r="F39" s="77">
        <v>3217630.7926999968</v>
      </c>
      <c r="G39" s="77">
        <v>1054527.6835199993</v>
      </c>
      <c r="H39" s="77">
        <v>1058073.3504599985</v>
      </c>
      <c r="I39" s="22"/>
    </row>
    <row r="40" spans="1:9" ht="15" x14ac:dyDescent="0.3">
      <c r="A40" s="22"/>
      <c r="B40" s="22"/>
      <c r="C40" s="76" t="s">
        <v>11</v>
      </c>
      <c r="D40" s="77">
        <v>2475477.5565799968</v>
      </c>
      <c r="E40" s="77">
        <v>1954657.5132800015</v>
      </c>
      <c r="F40" s="77">
        <v>2090040.7976699998</v>
      </c>
      <c r="G40" s="77">
        <v>638787.66704000148</v>
      </c>
      <c r="H40" s="77">
        <v>677948.3115200008</v>
      </c>
      <c r="I40" s="22"/>
    </row>
    <row r="41" spans="1:9" ht="15" x14ac:dyDescent="0.3">
      <c r="A41" s="22"/>
      <c r="B41" s="22"/>
      <c r="C41" s="76" t="s">
        <v>12</v>
      </c>
      <c r="D41" s="77">
        <v>1173183.1753000021</v>
      </c>
      <c r="E41" s="77">
        <v>1045914.9356600036</v>
      </c>
      <c r="F41" s="77">
        <v>1036354.4332299994</v>
      </c>
      <c r="G41" s="77">
        <v>377781.12970999884</v>
      </c>
      <c r="H41" s="77">
        <v>366367.01760999969</v>
      </c>
      <c r="I41" s="22"/>
    </row>
    <row r="42" spans="1:9" ht="15" x14ac:dyDescent="0.3">
      <c r="A42" s="22"/>
      <c r="B42" s="22"/>
      <c r="C42" s="76" t="s">
        <v>27</v>
      </c>
      <c r="D42" s="77">
        <v>1041075.4921900023</v>
      </c>
      <c r="E42" s="77">
        <v>840900.13072999869</v>
      </c>
      <c r="F42" s="77">
        <v>971259.53403000033</v>
      </c>
      <c r="G42" s="77">
        <v>297763.43883000052</v>
      </c>
      <c r="H42" s="77">
        <v>376155.65875000041</v>
      </c>
      <c r="I42" s="22"/>
    </row>
    <row r="43" spans="1:9" ht="15" x14ac:dyDescent="0.3">
      <c r="A43" s="22"/>
      <c r="B43" s="22"/>
      <c r="C43" s="76" t="s">
        <v>13</v>
      </c>
      <c r="D43" s="77">
        <v>972436.74669999897</v>
      </c>
      <c r="E43" s="77">
        <v>737483.24892999989</v>
      </c>
      <c r="F43" s="77">
        <v>837953.48462999915</v>
      </c>
      <c r="G43" s="77">
        <v>261786.18178999997</v>
      </c>
      <c r="H43" s="77">
        <v>298755.99533999979</v>
      </c>
      <c r="I43" s="22"/>
    </row>
    <row r="44" spans="1:9" ht="15" x14ac:dyDescent="0.3">
      <c r="A44" s="22"/>
      <c r="B44" s="22"/>
      <c r="C44" s="76" t="s">
        <v>14</v>
      </c>
      <c r="D44" s="77">
        <v>457645.21881999925</v>
      </c>
      <c r="E44" s="77">
        <v>497549.9703899998</v>
      </c>
      <c r="F44" s="77">
        <v>512817.77655999811</v>
      </c>
      <c r="G44" s="77">
        <v>179673.2912000003</v>
      </c>
      <c r="H44" s="77">
        <v>204387.35065000012</v>
      </c>
      <c r="I44" s="22"/>
    </row>
    <row r="45" spans="1:9" ht="15" x14ac:dyDescent="0.3">
      <c r="A45" s="22"/>
      <c r="B45" s="22"/>
      <c r="C45" s="76" t="s">
        <v>42</v>
      </c>
      <c r="D45" s="77">
        <v>173745.19905000034</v>
      </c>
      <c r="E45" s="77">
        <v>93802.089939999903</v>
      </c>
      <c r="F45" s="77">
        <v>99848.251349999948</v>
      </c>
      <c r="G45" s="77">
        <v>29378.71834000001</v>
      </c>
      <c r="H45" s="77">
        <v>26598.243719999984</v>
      </c>
      <c r="I45" s="22"/>
    </row>
    <row r="46" spans="1:9" ht="15" x14ac:dyDescent="0.3">
      <c r="A46" s="22"/>
      <c r="B46" s="22"/>
      <c r="C46" s="76" t="s">
        <v>36</v>
      </c>
      <c r="D46" s="77">
        <v>151621.16616999992</v>
      </c>
      <c r="E46" s="77">
        <v>184014.65348000004</v>
      </c>
      <c r="F46" s="77">
        <v>213247.9749399999</v>
      </c>
      <c r="G46" s="77">
        <v>83904.297470000005</v>
      </c>
      <c r="H46" s="77">
        <v>51686.042450000008</v>
      </c>
      <c r="I46" s="22"/>
    </row>
    <row r="47" spans="1:9" ht="15" x14ac:dyDescent="0.3">
      <c r="A47" s="22"/>
      <c r="B47" s="22"/>
      <c r="C47" s="76" t="s">
        <v>17</v>
      </c>
      <c r="D47" s="77">
        <v>181827.48274000001</v>
      </c>
      <c r="E47" s="77">
        <v>119884.63850999992</v>
      </c>
      <c r="F47" s="77">
        <v>179890.38786999989</v>
      </c>
      <c r="G47" s="77">
        <v>63786.178099999946</v>
      </c>
      <c r="H47" s="77">
        <v>50021.460439999995</v>
      </c>
      <c r="I47" s="22"/>
    </row>
    <row r="48" spans="1:9" ht="15" x14ac:dyDescent="0.3">
      <c r="A48" s="22"/>
      <c r="B48" s="22"/>
      <c r="C48" s="76" t="s">
        <v>28</v>
      </c>
      <c r="D48" s="77">
        <v>98543.254889999997</v>
      </c>
      <c r="E48" s="77">
        <v>84538.355330000049</v>
      </c>
      <c r="F48" s="77">
        <v>111399.93803999998</v>
      </c>
      <c r="G48" s="77">
        <v>44890.638659999975</v>
      </c>
      <c r="H48" s="77">
        <v>28005.801030000002</v>
      </c>
      <c r="I48" s="86"/>
    </row>
    <row r="49" spans="1:9" ht="15" x14ac:dyDescent="0.3">
      <c r="A49" s="22"/>
      <c r="B49" s="22"/>
      <c r="C49" s="76" t="s">
        <v>19</v>
      </c>
      <c r="D49" s="77">
        <v>93920.187010000067</v>
      </c>
      <c r="E49" s="77">
        <v>118411.63344999998</v>
      </c>
      <c r="F49" s="77">
        <v>121680.03043</v>
      </c>
      <c r="G49" s="77">
        <v>41425.85490000002</v>
      </c>
      <c r="H49" s="77">
        <v>38813.699500000002</v>
      </c>
      <c r="I49" s="86"/>
    </row>
    <row r="50" spans="1:9" ht="15" x14ac:dyDescent="0.3">
      <c r="A50" s="22"/>
      <c r="B50" s="22"/>
      <c r="C50" s="76" t="s">
        <v>45</v>
      </c>
      <c r="D50" s="77">
        <v>515018.38542999956</v>
      </c>
      <c r="E50" s="77">
        <v>477654.50559999887</v>
      </c>
      <c r="F50" s="77">
        <v>476512.75870999991</v>
      </c>
      <c r="G50" s="77">
        <v>135660.02820999999</v>
      </c>
      <c r="H50" s="77">
        <v>167373.55495000031</v>
      </c>
      <c r="I50" s="86"/>
    </row>
    <row r="51" spans="1:9" ht="15" x14ac:dyDescent="0.3">
      <c r="A51" s="22"/>
      <c r="B51" s="22"/>
      <c r="C51" s="83" t="s">
        <v>24</v>
      </c>
      <c r="D51" s="84">
        <f>+SUM(D36:D50)</f>
        <v>41812716.721299805</v>
      </c>
      <c r="E51" s="84">
        <f t="shared" ref="E51" si="1">+SUM(E36:E50)</f>
        <v>35412474.214299947</v>
      </c>
      <c r="F51" s="84">
        <f t="shared" ref="F51:H51" si="2">+SUM(F36:F50)</f>
        <v>33952788.856369987</v>
      </c>
      <c r="G51" s="84">
        <f t="shared" si="2"/>
        <v>11265043.941539964</v>
      </c>
      <c r="H51" s="84">
        <f t="shared" si="2"/>
        <v>11287972.467500037</v>
      </c>
      <c r="I51" s="22"/>
    </row>
    <row r="52" spans="1:9" ht="15" x14ac:dyDescent="0.3">
      <c r="A52" s="22"/>
      <c r="B52" s="22"/>
      <c r="C52" s="78" t="s">
        <v>25</v>
      </c>
      <c r="D52" s="79">
        <f>+D51/D53</f>
        <v>0.5994623619700189</v>
      </c>
      <c r="E52" s="79">
        <f>+E51/E53</f>
        <v>0.63130808761418278</v>
      </c>
      <c r="F52" s="79">
        <f>+F51/F53</f>
        <v>0.58848218549061515</v>
      </c>
      <c r="G52" s="79">
        <f>+G51/G53</f>
        <v>0.6111095230884952</v>
      </c>
      <c r="H52" s="79">
        <f>+H51/H53</f>
        <v>0.56935723136410921</v>
      </c>
      <c r="I52" s="72"/>
    </row>
    <row r="53" spans="1:9" ht="15.75" thickBot="1" x14ac:dyDescent="0.35">
      <c r="A53" s="22"/>
      <c r="B53" s="22"/>
      <c r="C53" s="81" t="s">
        <v>20</v>
      </c>
      <c r="D53" s="82">
        <v>69750361.947479531</v>
      </c>
      <c r="E53" s="82">
        <v>56093807.301169731</v>
      </c>
      <c r="F53" s="82">
        <v>57695525.359129928</v>
      </c>
      <c r="G53" s="82">
        <v>18433756.169609986</v>
      </c>
      <c r="H53" s="82">
        <v>19825817.335200004</v>
      </c>
      <c r="I53" s="22"/>
    </row>
    <row r="54" spans="1:9" ht="15.75" thickTop="1" x14ac:dyDescent="0.3">
      <c r="A54" s="22"/>
      <c r="B54" s="22"/>
      <c r="C54" s="26" t="s">
        <v>39</v>
      </c>
      <c r="D54" s="32"/>
      <c r="E54" s="32"/>
      <c r="F54" s="32"/>
      <c r="G54" s="32"/>
      <c r="H54" s="32"/>
      <c r="I54" s="22"/>
    </row>
    <row r="55" spans="1:9" ht="15" x14ac:dyDescent="0.3">
      <c r="A55" s="22"/>
      <c r="B55" s="22"/>
      <c r="C55" s="26" t="s">
        <v>32</v>
      </c>
      <c r="D55" s="32"/>
      <c r="E55" s="32"/>
      <c r="F55" s="32"/>
      <c r="G55" s="74"/>
      <c r="H55" s="32"/>
      <c r="I55" s="22"/>
    </row>
    <row r="56" spans="1:9" ht="15" x14ac:dyDescent="0.3">
      <c r="A56" s="22"/>
      <c r="B56" s="22"/>
      <c r="C56" s="26" t="s">
        <v>35</v>
      </c>
      <c r="D56" s="32"/>
      <c r="E56" s="32"/>
      <c r="F56" s="32"/>
      <c r="G56" s="74"/>
      <c r="H56" s="32"/>
      <c r="I56" s="22"/>
    </row>
    <row r="57" spans="1:9" ht="15" x14ac:dyDescent="0.3">
      <c r="A57" s="22"/>
      <c r="B57" s="22"/>
      <c r="C57" s="26" t="s">
        <v>40</v>
      </c>
      <c r="D57" s="22"/>
      <c r="E57" s="22"/>
      <c r="F57" s="22"/>
      <c r="G57" s="22"/>
      <c r="H57" s="22"/>
      <c r="I57" s="22"/>
    </row>
    <row r="58" spans="1:9" ht="15" x14ac:dyDescent="0.3">
      <c r="A58" s="22"/>
      <c r="B58" s="22"/>
      <c r="C58" s="26" t="s">
        <v>44</v>
      </c>
      <c r="D58" s="22"/>
      <c r="E58" s="22"/>
      <c r="F58" s="22"/>
      <c r="G58" s="86"/>
      <c r="H58" s="22"/>
      <c r="I58" s="22"/>
    </row>
    <row r="59" spans="1:9" x14ac:dyDescent="0.2">
      <c r="C59" s="8"/>
      <c r="D59" s="9"/>
      <c r="E59" s="9"/>
      <c r="F59" s="9"/>
      <c r="G59" s="9"/>
      <c r="H59" s="9"/>
    </row>
    <row r="60" spans="1:9" x14ac:dyDescent="0.2"/>
    <row r="61" spans="1:9" x14ac:dyDescent="0.2"/>
    <row r="62" spans="1:9" x14ac:dyDescent="0.2"/>
    <row r="63" spans="1:9" x14ac:dyDescent="0.2"/>
    <row r="64" spans="1:9" x14ac:dyDescent="0.2"/>
    <row r="65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81" x14ac:dyDescent="0.2"/>
    <row r="82" x14ac:dyDescent="0.2"/>
    <row r="83" x14ac:dyDescent="0.2"/>
    <row r="84" x14ac:dyDescent="0.2"/>
  </sheetData>
  <mergeCells count="10">
    <mergeCell ref="F10:F11"/>
    <mergeCell ref="G10:H10"/>
    <mergeCell ref="C34:C35"/>
    <mergeCell ref="D34:D35"/>
    <mergeCell ref="E34:E35"/>
    <mergeCell ref="F34:F35"/>
    <mergeCell ref="G34:H34"/>
    <mergeCell ref="C10:C11"/>
    <mergeCell ref="D10:D11"/>
    <mergeCell ref="E10:E11"/>
  </mergeCells>
  <printOptions horizontalCentered="1"/>
  <pageMargins left="0.59055118110236227" right="0.59055118110236227" top="0.35433070866141736" bottom="0.39370078740157483" header="0.39370078740157483" footer="0.39370078740157483"/>
  <pageSetup scale="75" orientation="portrait" r:id="rId1"/>
  <headerFooter alignWithMargins="0">
    <oddFooter>&amp;R&amp;D</oddFooter>
  </headerFooter>
  <ignoredErrors>
    <ignoredError sqref="D11:F11 D35:F3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pg.1</vt:lpstr>
      <vt:lpstr>pg.2</vt:lpstr>
      <vt:lpstr>pg.3</vt:lpstr>
      <vt:lpstr>pg.1!Área_de_impresión</vt:lpstr>
      <vt:lpstr>pg.2!Área_de_impresión</vt:lpstr>
      <vt:lpstr>pg.3!Área_de_impresión</vt:lpstr>
    </vt:vector>
  </TitlesOfParts>
  <Company>MINCIT-OEE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Estadísticas Intercambiables</dc:title>
  <dc:subject>Sección comercio con países con TLC</dc:subject>
  <dc:creator>Martha Alvarez</dc:creator>
  <dc:description>Elaboró:                 Martha Alvarez_x000d_
Revisá y aprobó:    Helena Maria Hernández B._x000d_
Fecha:                     26 de junio de 2025</dc:description>
  <cp:lastModifiedBy>Martha Cecilia Alvarez Rubiano</cp:lastModifiedBy>
  <cp:lastPrinted>2024-10-10T16:21:16Z</cp:lastPrinted>
  <dcterms:created xsi:type="dcterms:W3CDTF">2007-05-30T23:21:29Z</dcterms:created>
  <dcterms:modified xsi:type="dcterms:W3CDTF">2025-06-26T20:48:40Z</dcterms:modified>
</cp:coreProperties>
</file>