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4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9600" windowHeight="11625" activeTab="2"/>
  </bookViews>
  <sheets>
    <sheet name="pg. 15" sheetId="1" r:id="rId1"/>
    <sheet name="pg. 15A" sheetId="2" r:id="rId2"/>
    <sheet name="pg. 15B" sheetId="6" r:id="rId3"/>
  </sheets>
  <definedNames>
    <definedName name="_xlnm.Print_Area" localSheetId="0">'pg. 15'!$A$1:$K$54</definedName>
  </definedNames>
  <calcPr calcId="145621"/>
</workbook>
</file>

<file path=xl/calcChain.xml><?xml version="1.0" encoding="utf-8"?>
<calcChain xmlns="http://schemas.openxmlformats.org/spreadsheetml/2006/main">
  <c r="H55" i="6" l="1"/>
  <c r="G55" i="6"/>
  <c r="H27" i="6"/>
  <c r="G27" i="6"/>
  <c r="D10" i="1" l="1"/>
  <c r="F55" i="6" l="1"/>
  <c r="F53" i="6"/>
  <c r="E55" i="6"/>
  <c r="E53" i="6"/>
  <c r="D55" i="6"/>
  <c r="D53" i="6"/>
  <c r="F27" i="6"/>
  <c r="F26" i="6" s="1"/>
  <c r="E27" i="6"/>
  <c r="D27" i="6"/>
  <c r="D26" i="6" l="1"/>
  <c r="E54" i="2" l="1"/>
  <c r="F54" i="2"/>
  <c r="G54" i="2"/>
  <c r="H54" i="2"/>
  <c r="D54" i="2"/>
  <c r="E26" i="2" l="1"/>
  <c r="F26" i="2"/>
  <c r="G26" i="2"/>
  <c r="H26" i="2"/>
  <c r="D26" i="2"/>
  <c r="E54" i="6" l="1"/>
  <c r="F54" i="6"/>
  <c r="G54" i="6"/>
  <c r="H54" i="6"/>
  <c r="D54" i="6"/>
  <c r="E26" i="6"/>
  <c r="G26" i="6"/>
  <c r="H26" i="6"/>
  <c r="F30" i="1" l="1"/>
  <c r="F31" i="1"/>
  <c r="F32" i="1"/>
  <c r="F34" i="1"/>
  <c r="D30" i="1"/>
  <c r="D31" i="1"/>
  <c r="D32" i="1"/>
  <c r="D34" i="1"/>
  <c r="F13" i="1" l="1"/>
  <c r="F15" i="1"/>
  <c r="D13" i="1"/>
  <c r="D15" i="1"/>
  <c r="F12" i="1" l="1"/>
  <c r="D12" i="1"/>
  <c r="F11" i="1"/>
  <c r="D11" i="1"/>
  <c r="F10" i="1"/>
  <c r="F29" i="1" l="1"/>
  <c r="D29" i="1"/>
</calcChain>
</file>

<file path=xl/sharedStrings.xml><?xml version="1.0" encoding="utf-8"?>
<sst xmlns="http://schemas.openxmlformats.org/spreadsheetml/2006/main" count="173" uniqueCount="61">
  <si>
    <t>Fecha</t>
  </si>
  <si>
    <t>Mill US$</t>
  </si>
  <si>
    <t>Millones US$ CIF</t>
  </si>
  <si>
    <t>Var. anual</t>
  </si>
  <si>
    <t>Página 15</t>
  </si>
  <si>
    <t>1. Exportaciones de Colombia hacia países con TLC</t>
  </si>
  <si>
    <t>Fuente: DANE-DIAN.</t>
  </si>
  <si>
    <t>Millones US$ FOB</t>
  </si>
  <si>
    <t>2. Importaciones de Colombia originarias de países con TLC</t>
  </si>
  <si>
    <t>Importaciones no minero-energéticas</t>
  </si>
  <si>
    <t>Balanza comercial no minero-energética</t>
  </si>
  <si>
    <t>Importaciones totales con acuerdo</t>
  </si>
  <si>
    <t>Balanza comercial total con acuerdo</t>
  </si>
  <si>
    <t>Exportaciones totales de Colombia</t>
  </si>
  <si>
    <t>Importaciones totales de Colombia</t>
  </si>
  <si>
    <t>Por países con acuerdo comercial</t>
  </si>
  <si>
    <t>CAN</t>
  </si>
  <si>
    <t>Canadá</t>
  </si>
  <si>
    <t>Chile</t>
  </si>
  <si>
    <t>EFTA</t>
  </si>
  <si>
    <t xml:space="preserve">Mercosur </t>
  </si>
  <si>
    <t>México</t>
  </si>
  <si>
    <t>Triángulo Norte</t>
  </si>
  <si>
    <t>Unión Europea</t>
  </si>
  <si>
    <t>Venezuela</t>
  </si>
  <si>
    <t>Total general</t>
  </si>
  <si>
    <t>Fuente: DANE-DIAN</t>
  </si>
  <si>
    <t>Exportaciones no minero-energéticos de Colombia</t>
  </si>
  <si>
    <t>Importaciones no minero-energéticos de Colombia</t>
  </si>
  <si>
    <t>Página 15 A</t>
  </si>
  <si>
    <t>4. Exportaciones de Colombia hacia países con TLC</t>
  </si>
  <si>
    <t>3 . Balanza comercial de Colombia con países con TLC</t>
  </si>
  <si>
    <t>Página 15 B</t>
  </si>
  <si>
    <t>* El TLC con Corea entró en vigencia el 15 de julio de 2016</t>
  </si>
  <si>
    <t>Exportaciones no minero-energéticas*</t>
  </si>
  <si>
    <t>Países con TLC</t>
  </si>
  <si>
    <t>Participación %</t>
  </si>
  <si>
    <t>Estados Unidos</t>
  </si>
  <si>
    <t>5. Importaciones de Colombia originarias de países con TLC</t>
  </si>
  <si>
    <t>Corea del Sur*</t>
  </si>
  <si>
    <t>Costa Rica**</t>
  </si>
  <si>
    <t>Miles de dólares FOB</t>
  </si>
  <si>
    <t>Miles de dólares CIF</t>
  </si>
  <si>
    <t>Países/grupos</t>
  </si>
  <si>
    <t>** El TLC con Costa Rica entró en vigencia el 1o de noviembre de 2016</t>
  </si>
  <si>
    <t>Exportaciones totales con acuerdo*</t>
  </si>
  <si>
    <t>* Incluye Puerto Rico</t>
  </si>
  <si>
    <t>*** Puerto Rico hace parte del TLC con EEUU</t>
  </si>
  <si>
    <t>Puerto Rico***</t>
  </si>
  <si>
    <t>2017</t>
  </si>
  <si>
    <t>2018</t>
  </si>
  <si>
    <t>2019</t>
  </si>
  <si>
    <t>2020</t>
  </si>
  <si>
    <t>**** El TLC con Israel entró en vigencia el 1 de agosto del 2020</t>
  </si>
  <si>
    <t>Israel ****</t>
  </si>
  <si>
    <t>** Incluye Israel. El TLC entró en vigencia el 1 de agosto del 2020</t>
  </si>
  <si>
    <t>* El TLC con Corea entró en vigencia el 15 de agosto de 2016</t>
  </si>
  <si>
    <t>**** El TLC con Israel entró en vigencia el 10 de agosto del 2020</t>
  </si>
  <si>
    <t>Enero-diciembre</t>
  </si>
  <si>
    <t>2019-ene-dic</t>
  </si>
  <si>
    <t>2020-ene-dic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</si>
</sst>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 [$€-2]\ * #,##0.00_ ;_ [$€-2]\ * \-#,##0.00_ ;_ [$€-2]\ * &quot;-&quot;??_ "/>
    <numFmt numFmtId="168" formatCode="0.0%"/>
    <numFmt numFmtId="169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83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3" applyNumberFormat="1" applyFont="1" applyFill="1" applyBorder="1" applyAlignment="1">
      <alignment horizontal="right" vertical="center" wrapText="1"/>
    </xf>
    <xf numFmtId="168" fontId="1" fillId="0" borderId="0" xfId="3" applyNumberFormat="1" applyFill="1" applyBorder="1"/>
    <xf numFmtId="9" fontId="1" fillId="0" borderId="0" xfId="3" applyFill="1" applyBorder="1"/>
    <xf numFmtId="0" fontId="0" fillId="0" borderId="0" xfId="0" applyFill="1" applyBorder="1"/>
    <xf numFmtId="166" fontId="0" fillId="0" borderId="0" xfId="2" applyNumberFormat="1" applyFont="1" applyFill="1"/>
    <xf numFmtId="166" fontId="3" fillId="0" borderId="0" xfId="2" applyNumberFormat="1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166" fontId="4" fillId="0" borderId="5" xfId="2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/>
    </xf>
    <xf numFmtId="0" fontId="4" fillId="0" borderId="0" xfId="0" applyFont="1" applyFill="1" applyAlignment="1"/>
    <xf numFmtId="165" fontId="1" fillId="0" borderId="1" xfId="2" applyNumberFormat="1" applyFill="1" applyBorder="1"/>
    <xf numFmtId="165" fontId="1" fillId="0" borderId="2" xfId="2" applyNumberFormat="1" applyFill="1" applyBorder="1"/>
    <xf numFmtId="17" fontId="6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8" fillId="2" borderId="0" xfId="4"/>
    <xf numFmtId="0" fontId="0" fillId="0" borderId="0" xfId="0" applyBorder="1"/>
    <xf numFmtId="165" fontId="8" fillId="2" borderId="0" xfId="4" applyNumberFormat="1" applyBorder="1"/>
    <xf numFmtId="0" fontId="0" fillId="0" borderId="0" xfId="0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/>
    <xf numFmtId="0" fontId="1" fillId="0" borderId="0" xfId="0" applyFont="1"/>
    <xf numFmtId="0" fontId="9" fillId="0" borderId="0" xfId="0" applyFont="1"/>
    <xf numFmtId="0" fontId="10" fillId="0" borderId="0" xfId="0" applyFont="1"/>
    <xf numFmtId="164" fontId="10" fillId="0" borderId="10" xfId="2" applyFont="1" applyBorder="1"/>
    <xf numFmtId="169" fontId="10" fillId="0" borderId="11" xfId="2" applyNumberFormat="1" applyFont="1" applyBorder="1"/>
    <xf numFmtId="169" fontId="10" fillId="0" borderId="10" xfId="2" applyNumberFormat="1" applyFont="1" applyBorder="1"/>
    <xf numFmtId="164" fontId="10" fillId="0" borderId="0" xfId="2" applyFont="1" applyFill="1" applyBorder="1"/>
    <xf numFmtId="0" fontId="11" fillId="0" borderId="0" xfId="0" applyFont="1"/>
    <xf numFmtId="0" fontId="0" fillId="0" borderId="0" xfId="0" applyFill="1"/>
    <xf numFmtId="165" fontId="1" fillId="0" borderId="2" xfId="2" applyNumberFormat="1" applyFont="1" applyFill="1" applyBorder="1" applyAlignment="1">
      <alignment horizontal="center"/>
    </xf>
    <xf numFmtId="0" fontId="8" fillId="2" borderId="1" xfId="4" applyNumberFormat="1" applyBorder="1" applyAlignment="1">
      <alignment horizontal="left"/>
    </xf>
    <xf numFmtId="165" fontId="8" fillId="2" borderId="1" xfId="4" applyNumberFormat="1" applyBorder="1"/>
    <xf numFmtId="165" fontId="8" fillId="2" borderId="1" xfId="4" applyNumberFormat="1" applyBorder="1" applyAlignment="1">
      <alignment horizontal="center"/>
    </xf>
    <xf numFmtId="168" fontId="1" fillId="0" borderId="0" xfId="3" applyNumberFormat="1" applyFont="1"/>
    <xf numFmtId="17" fontId="7" fillId="0" borderId="0" xfId="0" applyNumberFormat="1" applyFont="1" applyFill="1"/>
    <xf numFmtId="169" fontId="1" fillId="0" borderId="0" xfId="0" applyNumberFormat="1" applyFont="1"/>
    <xf numFmtId="164" fontId="9" fillId="0" borderId="11" xfId="2" applyFont="1" applyBorder="1"/>
    <xf numFmtId="169" fontId="9" fillId="0" borderId="11" xfId="2" applyNumberFormat="1" applyFont="1" applyBorder="1"/>
    <xf numFmtId="164" fontId="9" fillId="0" borderId="10" xfId="2" applyFont="1" applyBorder="1"/>
    <xf numFmtId="168" fontId="9" fillId="0" borderId="10" xfId="3" applyNumberFormat="1" applyFont="1" applyBorder="1"/>
    <xf numFmtId="164" fontId="9" fillId="0" borderId="12" xfId="2" applyFont="1" applyBorder="1"/>
    <xf numFmtId="169" fontId="9" fillId="0" borderId="12" xfId="2" applyNumberFormat="1" applyFont="1" applyBorder="1"/>
    <xf numFmtId="169" fontId="10" fillId="0" borderId="14" xfId="2" applyNumberFormat="1" applyFont="1" applyBorder="1"/>
    <xf numFmtId="169" fontId="10" fillId="0" borderId="13" xfId="2" applyNumberFormat="1" applyFont="1" applyBorder="1"/>
    <xf numFmtId="169" fontId="10" fillId="0" borderId="12" xfId="2" applyNumberFormat="1" applyFont="1" applyBorder="1"/>
    <xf numFmtId="0" fontId="9" fillId="0" borderId="0" xfId="0" applyFont="1" applyAlignment="1">
      <alignment horizontal="center"/>
    </xf>
    <xf numFmtId="0" fontId="1" fillId="0" borderId="2" xfId="0" quotePrefix="1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165" fontId="1" fillId="0" borderId="15" xfId="2" applyNumberFormat="1" applyFill="1" applyBorder="1"/>
    <xf numFmtId="165" fontId="1" fillId="0" borderId="15" xfId="2" applyNumberFormat="1" applyFont="1" applyFill="1" applyBorder="1" applyAlignment="1">
      <alignment horizontal="center"/>
    </xf>
    <xf numFmtId="0" fontId="1" fillId="0" borderId="16" xfId="0" quotePrefix="1" applyNumberFormat="1" applyFont="1" applyFill="1" applyBorder="1" applyAlignment="1">
      <alignment horizontal="left"/>
    </xf>
    <xf numFmtId="49" fontId="9" fillId="0" borderId="9" xfId="2" applyNumberFormat="1" applyFont="1" applyBorder="1" applyAlignment="1">
      <alignment horizontal="center" vertical="center"/>
    </xf>
    <xf numFmtId="49" fontId="9" fillId="0" borderId="9" xfId="2" applyNumberFormat="1" applyFont="1" applyBorder="1" applyAlignment="1">
      <alignment horizontal="center" vertical="center"/>
    </xf>
    <xf numFmtId="49" fontId="9" fillId="0" borderId="9" xfId="2" applyNumberFormat="1" applyFont="1" applyBorder="1" applyAlignment="1">
      <alignment horizontal="center" vertical="center"/>
    </xf>
    <xf numFmtId="0" fontId="11" fillId="0" borderId="0" xfId="0" applyFont="1" applyFill="1" applyBorder="1"/>
    <xf numFmtId="165" fontId="8" fillId="3" borderId="0" xfId="4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/>
    <xf numFmtId="166" fontId="0" fillId="0" borderId="0" xfId="2" applyNumberFormat="1" applyFont="1" applyFill="1"/>
    <xf numFmtId="0" fontId="9" fillId="0" borderId="0" xfId="0" applyFont="1" applyAlignment="1">
      <alignment horizontal="center"/>
    </xf>
    <xf numFmtId="49" fontId="9" fillId="0" borderId="9" xfId="2" applyNumberFormat="1" applyFont="1" applyBorder="1" applyAlignment="1">
      <alignment horizontal="center" vertical="center"/>
    </xf>
    <xf numFmtId="0" fontId="9" fillId="0" borderId="9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">
    <cellStyle name="Buena" xfId="4" builtinId="26"/>
    <cellStyle name="Euro" xfId="1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684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93068288"/>
        <c:axId val="62825024"/>
        <c:axId val="0"/>
      </c:bar3DChart>
      <c:catAx>
        <c:axId val="93068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250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282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068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3505024"/>
        <c:axId val="100685440"/>
        <c:axId val="0"/>
      </c:bar3DChart>
      <c:catAx>
        <c:axId val="133505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6854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068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3505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3506048"/>
        <c:axId val="106029056"/>
        <c:axId val="0"/>
      </c:bar3DChart>
      <c:catAx>
        <c:axId val="133506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60290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602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3506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3506560"/>
        <c:axId val="106030784"/>
        <c:axId val="0"/>
      </c:bar3DChart>
      <c:catAx>
        <c:axId val="133506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60307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603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3506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32873849099038"/>
          <c:y val="7.3592055323791997E-2"/>
          <c:w val="0.79648495750107806"/>
          <c:h val="0.65358292651629912"/>
        </c:manualLayout>
      </c:layout>
      <c:barChart>
        <c:barDir val="col"/>
        <c:grouping val="clustered"/>
        <c:varyColors val="0"/>
        <c:ser>
          <c:idx val="1"/>
          <c:order val="0"/>
          <c:tx>
            <c:v>Total con acuerdo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Pt>
            <c:idx val="4"/>
            <c:invertIfNegative val="0"/>
            <c:bubble3D val="0"/>
          </c:dPt>
          <c:cat>
            <c:strRef>
              <c:f>'pg. 15'!$B$10:$B$15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2019-ene-dic</c:v>
                </c:pt>
                <c:pt idx="5">
                  <c:v>2020-ene-dic</c:v>
                </c:pt>
              </c:strCache>
            </c:strRef>
          </c:cat>
          <c:val>
            <c:numRef>
              <c:f>'pg. 15'!$C$10:$C$15</c:f>
              <c:numCache>
                <c:formatCode>_ * #,##0.0_ ;_ * \-#,##0.0_ ;_ * "-"??_ ;_ @_ </c:formatCode>
                <c:ptCount val="6"/>
                <c:pt idx="0">
                  <c:v>23672.225382810018</c:v>
                </c:pt>
                <c:pt idx="1">
                  <c:v>26258.699381429993</c:v>
                </c:pt>
                <c:pt idx="2">
                  <c:v>27644.039423490136</c:v>
                </c:pt>
                <c:pt idx="3">
                  <c:v>26809.229008419719</c:v>
                </c:pt>
                <c:pt idx="4">
                  <c:v>26809.229008419719</c:v>
                </c:pt>
                <c:pt idx="5">
                  <c:v>21714.509045300059</c:v>
                </c:pt>
              </c:numCache>
            </c:numRef>
          </c:val>
        </c:ser>
        <c:ser>
          <c:idx val="0"/>
          <c:order val="1"/>
          <c:tx>
            <c:v>No minero-energéticos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</c:dPt>
          <c:cat>
            <c:strRef>
              <c:f>'pg. 15'!$B$10:$B$15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2019-ene-dic</c:v>
                </c:pt>
                <c:pt idx="5">
                  <c:v>2020-ene-dic</c:v>
                </c:pt>
              </c:strCache>
            </c:strRef>
          </c:cat>
          <c:val>
            <c:numRef>
              <c:f>'pg. 15'!$E$10:$E$15</c:f>
              <c:numCache>
                <c:formatCode>_ * #,##0.0_ ;_ * \-#,##0.0_ ;_ * "-"??_ ;_ @_ </c:formatCode>
                <c:ptCount val="6"/>
                <c:pt idx="0">
                  <c:v>12175.649537819958</c:v>
                </c:pt>
                <c:pt idx="1">
                  <c:v>12814.345685579907</c:v>
                </c:pt>
                <c:pt idx="2">
                  <c:v>13160.803968579901</c:v>
                </c:pt>
                <c:pt idx="3">
                  <c:v>13265.460263170035</c:v>
                </c:pt>
                <c:pt idx="4">
                  <c:v>13265.460263170035</c:v>
                </c:pt>
                <c:pt idx="5">
                  <c:v>12575.035415109964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07072"/>
        <c:axId val="106035968"/>
      </c:barChart>
      <c:catAx>
        <c:axId val="1335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s-CO"/>
          </a:p>
        </c:txPr>
        <c:crossAx val="106035968"/>
        <c:crosses val="autoZero"/>
        <c:auto val="1"/>
        <c:lblAlgn val="ctr"/>
        <c:lblOffset val="100"/>
        <c:noMultiLvlLbl val="0"/>
      </c:catAx>
      <c:valAx>
        <c:axId val="106035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millones US$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33507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343238572786243E-2"/>
          <c:y val="0.89004305333979383"/>
          <c:w val="0.81313495662152291"/>
          <c:h val="0.1099569466602061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3508096"/>
        <c:axId val="123740736"/>
        <c:axId val="0"/>
      </c:bar3DChart>
      <c:catAx>
        <c:axId val="133508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74073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374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3508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3508608"/>
        <c:axId val="123742464"/>
        <c:axId val="0"/>
      </c:bar3DChart>
      <c:catAx>
        <c:axId val="133508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7424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37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35086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483968"/>
        <c:axId val="123744192"/>
        <c:axId val="0"/>
      </c:bar3DChart>
      <c:catAx>
        <c:axId val="134483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74419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374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483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484480"/>
        <c:axId val="123746496"/>
        <c:axId val="0"/>
      </c:bar3DChart>
      <c:catAx>
        <c:axId val="134484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7464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374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4844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484992"/>
        <c:axId val="135168000"/>
        <c:axId val="0"/>
      </c:bar3DChart>
      <c:catAx>
        <c:axId val="134484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1680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516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484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413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485504"/>
        <c:axId val="135169728"/>
        <c:axId val="0"/>
      </c:bar3DChart>
      <c:catAx>
        <c:axId val="134485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1697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516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485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96561152"/>
        <c:axId val="62826752"/>
        <c:axId val="0"/>
      </c:bar3DChart>
      <c:catAx>
        <c:axId val="96561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267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282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561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486016"/>
        <c:axId val="135171456"/>
        <c:axId val="0"/>
      </c:bar3DChart>
      <c:catAx>
        <c:axId val="134486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1714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517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4860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486528"/>
        <c:axId val="135174912"/>
        <c:axId val="0"/>
      </c:bar3DChart>
      <c:catAx>
        <c:axId val="134486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1749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517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486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5737344"/>
        <c:axId val="138347072"/>
        <c:axId val="0"/>
      </c:bar3DChart>
      <c:catAx>
        <c:axId val="135737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83470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834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737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5737856"/>
        <c:axId val="138348800"/>
        <c:axId val="0"/>
      </c:bar3DChart>
      <c:catAx>
        <c:axId val="135737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8348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834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7378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5740928"/>
        <c:axId val="138350528"/>
        <c:axId val="0"/>
      </c:bar3DChart>
      <c:catAx>
        <c:axId val="135740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83505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83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740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6003584"/>
        <c:axId val="138352256"/>
        <c:axId val="0"/>
      </c:bar3DChart>
      <c:catAx>
        <c:axId val="136003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83522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835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6003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1232640"/>
        <c:axId val="138359296"/>
        <c:axId val="0"/>
      </c:bar3DChart>
      <c:catAx>
        <c:axId val="101232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83592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835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232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1233152"/>
        <c:axId val="138361024"/>
        <c:axId val="0"/>
      </c:bar3DChart>
      <c:catAx>
        <c:axId val="101233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83610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836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233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1234176"/>
        <c:axId val="94339648"/>
        <c:axId val="0"/>
      </c:bar3DChart>
      <c:catAx>
        <c:axId val="10123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396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33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23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1234688"/>
        <c:axId val="94341376"/>
        <c:axId val="0"/>
      </c:bar3DChart>
      <c:catAx>
        <c:axId val="101234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413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34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234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96562176"/>
        <c:axId val="62828480"/>
        <c:axId val="0"/>
      </c:bar3DChart>
      <c:catAx>
        <c:axId val="96562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284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282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562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1235200"/>
        <c:axId val="94343104"/>
        <c:axId val="0"/>
      </c:bar3DChart>
      <c:catAx>
        <c:axId val="101235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4310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34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235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413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1235712"/>
        <c:axId val="94344832"/>
        <c:axId val="0"/>
      </c:bar3DChart>
      <c:catAx>
        <c:axId val="101235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4483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34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235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1236224"/>
        <c:axId val="94346560"/>
        <c:axId val="0"/>
      </c:bar3DChart>
      <c:catAx>
        <c:axId val="101236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46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434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236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3895040"/>
        <c:axId val="100099200"/>
        <c:axId val="0"/>
      </c:bar3DChart>
      <c:catAx>
        <c:axId val="103895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0992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009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8950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3895552"/>
        <c:axId val="100102080"/>
        <c:axId val="0"/>
      </c:bar3DChart>
      <c:catAx>
        <c:axId val="103895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102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010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895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3896064"/>
        <c:axId val="100103808"/>
        <c:axId val="0"/>
      </c:bar3DChart>
      <c:catAx>
        <c:axId val="103896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1038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01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896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3896576"/>
        <c:axId val="100105536"/>
        <c:axId val="0"/>
      </c:bar3DChart>
      <c:catAx>
        <c:axId val="103896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10553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010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8965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3897088"/>
        <c:axId val="101179968"/>
        <c:axId val="0"/>
      </c:bar3DChart>
      <c:catAx>
        <c:axId val="103897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1799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17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897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21434970232763"/>
          <c:y val="7.3591908729983918E-2"/>
          <c:w val="0.80202816497652918"/>
          <c:h val="0.65358292651629912"/>
        </c:manualLayout>
      </c:layout>
      <c:barChart>
        <c:barDir val="col"/>
        <c:grouping val="clustered"/>
        <c:varyColors val="0"/>
        <c:ser>
          <c:idx val="1"/>
          <c:order val="0"/>
          <c:tx>
            <c:v>Total con acuerdo</c:v>
          </c:tx>
          <c:spPr>
            <a:solidFill>
              <a:srgbClr val="F68426"/>
            </a:solidFill>
          </c:spPr>
          <c:invertIfNegative val="0"/>
          <c:dPt>
            <c:idx val="4"/>
            <c:invertIfNegative val="0"/>
            <c:bubble3D val="0"/>
          </c:dPt>
          <c:cat>
            <c:strRef>
              <c:f>'pg. 15'!$B$47:$B$52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2019-ene-dic</c:v>
                </c:pt>
                <c:pt idx="5">
                  <c:v>2020-ene-dic</c:v>
                </c:pt>
              </c:strCache>
            </c:strRef>
          </c:cat>
          <c:val>
            <c:numRef>
              <c:f>'pg. 15'!$C$47:$C$52</c:f>
              <c:numCache>
                <c:formatCode>_ * #,##0.0_ ;_ * \-#,##0.0_ ;_ * "-"??_ ;_ @_ </c:formatCode>
                <c:ptCount val="6"/>
                <c:pt idx="0">
                  <c:v>-4727.119587159912</c:v>
                </c:pt>
                <c:pt idx="1">
                  <c:v>-2647.5311567496756</c:v>
                </c:pt>
                <c:pt idx="2">
                  <c:v>-4305.1893819796096</c:v>
                </c:pt>
                <c:pt idx="3">
                  <c:v>-6228.931216570043</c:v>
                </c:pt>
                <c:pt idx="4">
                  <c:v>-6228.931216570043</c:v>
                </c:pt>
                <c:pt idx="5">
                  <c:v>-4425.1784953999704</c:v>
                </c:pt>
              </c:numCache>
            </c:numRef>
          </c:val>
        </c:ser>
        <c:ser>
          <c:idx val="0"/>
          <c:order val="1"/>
          <c:tx>
            <c:v>No minero-energéticos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</c:dPt>
          <c:cat>
            <c:strRef>
              <c:f>'pg. 15'!$B$47:$B$52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2019-ene-dic</c:v>
                </c:pt>
                <c:pt idx="5">
                  <c:v>2020-ene-dic</c:v>
                </c:pt>
              </c:strCache>
            </c:strRef>
          </c:cat>
          <c:val>
            <c:numRef>
              <c:f>'pg. 15'!$D$47:$D$52</c:f>
              <c:numCache>
                <c:formatCode>_ * #,##0.0_ ;_ * \-#,##0.0_ ;_ * "-"??_ ;_ @_ </c:formatCode>
                <c:ptCount val="6"/>
                <c:pt idx="0">
                  <c:v>-12837.838003610093</c:v>
                </c:pt>
                <c:pt idx="1">
                  <c:v>-13176.563213279673</c:v>
                </c:pt>
                <c:pt idx="2">
                  <c:v>-15779.95362436974</c:v>
                </c:pt>
                <c:pt idx="3">
                  <c:v>-15903.350426069877</c:v>
                </c:pt>
                <c:pt idx="4">
                  <c:v>-15903.350426069877</c:v>
                </c:pt>
                <c:pt idx="5">
                  <c:v>-11591.545347450119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97600"/>
        <c:axId val="101181696"/>
      </c:barChart>
      <c:catAx>
        <c:axId val="1038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es-CO"/>
          </a:p>
        </c:txPr>
        <c:crossAx val="101181696"/>
        <c:crosses val="autoZero"/>
        <c:auto val="1"/>
        <c:lblAlgn val="ctr"/>
        <c:lblOffset val="100"/>
        <c:noMultiLvlLbl val="0"/>
      </c:catAx>
      <c:valAx>
        <c:axId val="101181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millones US$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03897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343238572786243E-2"/>
          <c:y val="0.89004305333979383"/>
          <c:w val="0.81313495662152291"/>
          <c:h val="0.1099569466602061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3898624"/>
        <c:axId val="101183424"/>
        <c:axId val="0"/>
      </c:bar3DChart>
      <c:catAx>
        <c:axId val="103898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1834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18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898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96562688"/>
        <c:axId val="62830208"/>
        <c:axId val="0"/>
      </c:bar3DChart>
      <c:catAx>
        <c:axId val="96562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302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283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562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3809792"/>
        <c:axId val="101185152"/>
        <c:axId val="0"/>
      </c:bar3DChart>
      <c:catAx>
        <c:axId val="123809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1851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18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809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3810304"/>
        <c:axId val="101186880"/>
        <c:axId val="0"/>
      </c:bar3DChart>
      <c:catAx>
        <c:axId val="123810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1868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18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8103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3810816"/>
        <c:axId val="101434496"/>
        <c:axId val="0"/>
      </c:bar3DChart>
      <c:catAx>
        <c:axId val="123810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4344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43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810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3811328"/>
        <c:axId val="101436224"/>
        <c:axId val="0"/>
      </c:bar3DChart>
      <c:catAx>
        <c:axId val="123811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4362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4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8113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3811840"/>
        <c:axId val="101437952"/>
        <c:axId val="0"/>
      </c:bar3DChart>
      <c:catAx>
        <c:axId val="123811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4379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43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811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3812352"/>
        <c:axId val="101439680"/>
        <c:axId val="0"/>
      </c:bar3DChart>
      <c:catAx>
        <c:axId val="123812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4396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43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812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3812864"/>
        <c:axId val="101548032"/>
        <c:axId val="0"/>
      </c:bar3DChart>
      <c:catAx>
        <c:axId val="123812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54803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4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8128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3813376"/>
        <c:axId val="101549760"/>
        <c:axId val="0"/>
      </c:bar3DChart>
      <c:catAx>
        <c:axId val="123813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5497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813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5915136"/>
        <c:axId val="101551488"/>
        <c:axId val="0"/>
      </c:bar3DChart>
      <c:catAx>
        <c:axId val="125915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5514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5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59151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5915648"/>
        <c:axId val="101553216"/>
        <c:axId val="0"/>
      </c:bar3DChart>
      <c:catAx>
        <c:axId val="125915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5532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5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5915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0599296"/>
        <c:axId val="62831936"/>
        <c:axId val="0"/>
      </c:bar3DChart>
      <c:catAx>
        <c:axId val="100599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3193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283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599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67888425532717"/>
          <c:y val="3.639839005856467E-2"/>
          <c:w val="0.82413484382230684"/>
          <c:h val="0.69533455127813759"/>
        </c:manualLayout>
      </c:layout>
      <c:barChart>
        <c:barDir val="col"/>
        <c:grouping val="clustered"/>
        <c:varyColors val="0"/>
        <c:ser>
          <c:idx val="1"/>
          <c:order val="0"/>
          <c:tx>
            <c:v>totales con acuerdo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</c:dPt>
          <c:cat>
            <c:strRef>
              <c:f>'pg. 15'!$B$29:$B$34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2019-ene-dic</c:v>
                </c:pt>
                <c:pt idx="5">
                  <c:v>2020-ene-dic</c:v>
                </c:pt>
              </c:strCache>
            </c:strRef>
          </c:cat>
          <c:val>
            <c:numRef>
              <c:f>'pg. 15'!$C$29:$C$34</c:f>
              <c:numCache>
                <c:formatCode>_ * #,##0.0_ ;_ * \-#,##0.0_ ;_ * "-"??_ ;_ @_ </c:formatCode>
                <c:ptCount val="6"/>
                <c:pt idx="0">
                  <c:v>29754.740671930129</c:v>
                </c:pt>
                <c:pt idx="1">
                  <c:v>30256.790094740067</c:v>
                </c:pt>
                <c:pt idx="2">
                  <c:v>33423.013442349875</c:v>
                </c:pt>
                <c:pt idx="3">
                  <c:v>34628.128611619934</c:v>
                </c:pt>
                <c:pt idx="4">
                  <c:v>34628.12861161997</c:v>
                </c:pt>
                <c:pt idx="5">
                  <c:v>27543.489602759561</c:v>
                </c:pt>
              </c:numCache>
            </c:numRef>
          </c:val>
        </c:ser>
        <c:ser>
          <c:idx val="0"/>
          <c:order val="1"/>
          <c:tx>
            <c:v>No minero-energéticos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4"/>
            <c:invertIfNegative val="0"/>
            <c:bubble3D val="0"/>
          </c:dPt>
          <c:cat>
            <c:strRef>
              <c:f>'pg. 15'!$B$29:$B$34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2019-ene-dic</c:v>
                </c:pt>
                <c:pt idx="5">
                  <c:v>2020-ene-dic</c:v>
                </c:pt>
              </c:strCache>
            </c:strRef>
          </c:cat>
          <c:val>
            <c:numRef>
              <c:f>'pg. 15'!$E$29:$E$34</c:f>
              <c:numCache>
                <c:formatCode>_ * #,##0.0_ ;_ * \-#,##0.0_ ;_ * "-"??_ ;_ @_ </c:formatCode>
                <c:ptCount val="6"/>
                <c:pt idx="0">
                  <c:v>26174.106614280081</c:v>
                </c:pt>
                <c:pt idx="1">
                  <c:v>27193.777115380002</c:v>
                </c:pt>
                <c:pt idx="2">
                  <c:v>30290.240421389924</c:v>
                </c:pt>
                <c:pt idx="3">
                  <c:v>30601.001353360163</c:v>
                </c:pt>
                <c:pt idx="4">
                  <c:v>30601.001353360203</c:v>
                </c:pt>
                <c:pt idx="5">
                  <c:v>25444.323171129668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16160"/>
        <c:axId val="101554944"/>
      </c:barChart>
      <c:catAx>
        <c:axId val="1259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s-CO"/>
          </a:p>
        </c:txPr>
        <c:crossAx val="101554944"/>
        <c:crosses val="autoZero"/>
        <c:auto val="1"/>
        <c:lblAlgn val="ctr"/>
        <c:lblOffset val="100"/>
        <c:noMultiLvlLbl val="0"/>
      </c:catAx>
      <c:valAx>
        <c:axId val="101554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millones US$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25916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343238572786243E-2"/>
          <c:y val="0.89004305333979383"/>
          <c:w val="0.81313495662152291"/>
          <c:h val="0.1099569466602061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5917184"/>
        <c:axId val="102261312"/>
        <c:axId val="0"/>
      </c:bar3DChart>
      <c:catAx>
        <c:axId val="12591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2613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226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59171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25918720"/>
        <c:axId val="102263040"/>
        <c:axId val="0"/>
      </c:bar3DChart>
      <c:catAx>
        <c:axId val="125918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26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226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5918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3498368"/>
        <c:axId val="102264768"/>
        <c:axId val="0"/>
      </c:bar3DChart>
      <c:catAx>
        <c:axId val="13349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2647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226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3498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3498880"/>
        <c:axId val="102266496"/>
        <c:axId val="0"/>
      </c:bar3DChart>
      <c:catAx>
        <c:axId val="133498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2664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226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3498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3499392"/>
        <c:axId val="102268224"/>
        <c:axId val="0"/>
      </c:bar3DChart>
      <c:catAx>
        <c:axId val="133499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2682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226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3499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3500416"/>
        <c:axId val="103294080"/>
        <c:axId val="0"/>
      </c:bar3DChart>
      <c:catAx>
        <c:axId val="133500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294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329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3500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275072"/>
        <c:axId val="103295808"/>
        <c:axId val="0"/>
      </c:bar3DChart>
      <c:catAx>
        <c:axId val="13427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2958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329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275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275584"/>
        <c:axId val="103297536"/>
        <c:axId val="0"/>
      </c:bar3DChart>
      <c:catAx>
        <c:axId val="134275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29753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329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275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276096"/>
        <c:axId val="103299264"/>
        <c:axId val="0"/>
      </c:bar3DChart>
      <c:catAx>
        <c:axId val="134276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2992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329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276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413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0599808"/>
        <c:axId val="100680832"/>
        <c:axId val="0"/>
      </c:bar3DChart>
      <c:catAx>
        <c:axId val="10059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68083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068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599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276608"/>
        <c:axId val="104005632"/>
        <c:axId val="0"/>
      </c:bar3DChart>
      <c:catAx>
        <c:axId val="134276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00563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400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2766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277120"/>
        <c:axId val="104007360"/>
        <c:axId val="0"/>
      </c:bar3DChart>
      <c:catAx>
        <c:axId val="134277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0073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400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277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4278656"/>
        <c:axId val="104009088"/>
        <c:axId val="0"/>
      </c:bar3DChart>
      <c:catAx>
        <c:axId val="134278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0090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400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4278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5540736"/>
        <c:axId val="104010816"/>
        <c:axId val="0"/>
      </c:bar3DChart>
      <c:catAx>
        <c:axId val="13554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0108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401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54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5541248"/>
        <c:axId val="104012544"/>
        <c:axId val="0"/>
      </c:bar3DChart>
      <c:catAx>
        <c:axId val="13554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01254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401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541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5542272"/>
        <c:axId val="104104512"/>
        <c:axId val="0"/>
      </c:bar3DChart>
      <c:catAx>
        <c:axId val="135542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1045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410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542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5542784"/>
        <c:axId val="104105664"/>
        <c:axId val="0"/>
      </c:bar3DChart>
      <c:catAx>
        <c:axId val="135542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1056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410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5427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5543296"/>
        <c:axId val="104106816"/>
        <c:axId val="0"/>
      </c:bar3DChart>
      <c:catAx>
        <c:axId val="135543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1068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410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543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35543808"/>
        <c:axId val="104108544"/>
        <c:axId val="0"/>
      </c:bar3DChart>
      <c:catAx>
        <c:axId val="135543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10854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41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5543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89832448"/>
        <c:axId val="104110272"/>
        <c:axId val="0"/>
      </c:bar3DChart>
      <c:catAx>
        <c:axId val="89832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1102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411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8324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0600320"/>
        <c:axId val="100682560"/>
        <c:axId val="0"/>
      </c:bar3DChart>
      <c:catAx>
        <c:axId val="100600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682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068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6003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5189376"/>
        <c:axId val="105177088"/>
        <c:axId val="0"/>
      </c:bar3DChart>
      <c:catAx>
        <c:axId val="105189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51770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517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5189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5189888"/>
        <c:axId val="105178816"/>
        <c:axId val="0"/>
      </c:bar3DChart>
      <c:catAx>
        <c:axId val="105189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51788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517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51898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5190400"/>
        <c:axId val="105180544"/>
        <c:axId val="0"/>
      </c:bar3DChart>
      <c:catAx>
        <c:axId val="105190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518054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518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5190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pg.65'!#REF!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pg.65'!#REF!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0600832"/>
        <c:axId val="60063040"/>
        <c:axId val="0"/>
      </c:bar3DChart>
      <c:catAx>
        <c:axId val="100600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06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006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6008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00601344"/>
        <c:axId val="106034816"/>
        <c:axId val="0"/>
      </c:bar3DChart>
      <c:catAx>
        <c:axId val="100601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60348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603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601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9.xml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11" Type="http://schemas.openxmlformats.org/officeDocument/2006/relationships/chart" Target="../charts/chart72.xml"/><Relationship Id="rId5" Type="http://schemas.openxmlformats.org/officeDocument/2006/relationships/chart" Target="../charts/chart66.xml"/><Relationship Id="rId10" Type="http://schemas.openxmlformats.org/officeDocument/2006/relationships/chart" Target="../charts/chart71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10</xdr:col>
      <xdr:colOff>0</xdr:colOff>
      <xdr:row>5</xdr:row>
      <xdr:rowOff>0</xdr:rowOff>
    </xdr:to>
    <xdr:graphicFrame macro="">
      <xdr:nvGraphicFramePr>
        <xdr:cNvPr id="1063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10</xdr:col>
      <xdr:colOff>0</xdr:colOff>
      <xdr:row>5</xdr:row>
      <xdr:rowOff>0</xdr:rowOff>
    </xdr:to>
    <xdr:graphicFrame macro="">
      <xdr:nvGraphicFramePr>
        <xdr:cNvPr id="10631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10</xdr:col>
      <xdr:colOff>0</xdr:colOff>
      <xdr:row>5</xdr:row>
      <xdr:rowOff>0</xdr:rowOff>
    </xdr:to>
    <xdr:graphicFrame macro="">
      <xdr:nvGraphicFramePr>
        <xdr:cNvPr id="10631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10</xdr:col>
      <xdr:colOff>0</xdr:colOff>
      <xdr:row>5</xdr:row>
      <xdr:rowOff>0</xdr:rowOff>
    </xdr:to>
    <xdr:graphicFrame macro="">
      <xdr:nvGraphicFramePr>
        <xdr:cNvPr id="10631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10631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106313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106313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106314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9525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106314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106314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106314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106314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25111</xdr:colOff>
      <xdr:row>5</xdr:row>
      <xdr:rowOff>121920</xdr:rowOff>
    </xdr:from>
    <xdr:to>
      <xdr:col>11</xdr:col>
      <xdr:colOff>0</xdr:colOff>
      <xdr:row>18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9525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9525</xdr:colOff>
      <xdr:row>23</xdr:row>
      <xdr:rowOff>0</xdr:rowOff>
    </xdr:from>
    <xdr:to>
      <xdr:col>9</xdr:col>
      <xdr:colOff>0</xdr:colOff>
      <xdr:row>23</xdr:row>
      <xdr:rowOff>0</xdr:rowOff>
    </xdr:to>
    <xdr:graphicFrame macro="">
      <xdr:nvGraphicFramePr>
        <xdr:cNvPr id="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 macro="">
      <xdr:nvGraphicFramePr>
        <xdr:cNvPr id="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 macro="">
      <xdr:nvGraphicFramePr>
        <xdr:cNvPr id="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 macro="">
      <xdr:nvGraphicFramePr>
        <xdr:cNvPr id="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9525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9525</xdr:colOff>
      <xdr:row>42</xdr:row>
      <xdr:rowOff>0</xdr:rowOff>
    </xdr:from>
    <xdr:to>
      <xdr:col>10</xdr:col>
      <xdr:colOff>0</xdr:colOff>
      <xdr:row>42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10</xdr:col>
      <xdr:colOff>0</xdr:colOff>
      <xdr:row>42</xdr:row>
      <xdr:rowOff>0</xdr:rowOff>
    </xdr:to>
    <xdr:graphicFrame macro="">
      <xdr:nvGraphicFramePr>
        <xdr:cNvPr id="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10</xdr:col>
      <xdr:colOff>0</xdr:colOff>
      <xdr:row>42</xdr:row>
      <xdr:rowOff>0</xdr:rowOff>
    </xdr:to>
    <xdr:graphicFrame macro="">
      <xdr:nvGraphicFramePr>
        <xdr:cNvPr id="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10</xdr:col>
      <xdr:colOff>0</xdr:colOff>
      <xdr:row>42</xdr:row>
      <xdr:rowOff>0</xdr:rowOff>
    </xdr:to>
    <xdr:graphicFrame macro="">
      <xdr:nvGraphicFramePr>
        <xdr:cNvPr id="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</xdr:col>
      <xdr:colOff>9525</xdr:colOff>
      <xdr:row>41</xdr:row>
      <xdr:rowOff>0</xdr:rowOff>
    </xdr:from>
    <xdr:to>
      <xdr:col>9</xdr:col>
      <xdr:colOff>0</xdr:colOff>
      <xdr:row>41</xdr:row>
      <xdr:rowOff>0</xdr:rowOff>
    </xdr:to>
    <xdr:graphicFrame macro="">
      <xdr:nvGraphicFramePr>
        <xdr:cNvPr id="4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9</xdr:col>
      <xdr:colOff>0</xdr:colOff>
      <xdr:row>41</xdr:row>
      <xdr:rowOff>0</xdr:rowOff>
    </xdr:to>
    <xdr:graphicFrame macro="">
      <xdr:nvGraphicFramePr>
        <xdr:cNvPr id="4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9</xdr:col>
      <xdr:colOff>0</xdr:colOff>
      <xdr:row>41</xdr:row>
      <xdr:rowOff>0</xdr:rowOff>
    </xdr:to>
    <xdr:graphicFrame macro="">
      <xdr:nvGraphicFramePr>
        <xdr:cNvPr id="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9</xdr:col>
      <xdr:colOff>0</xdr:colOff>
      <xdr:row>41</xdr:row>
      <xdr:rowOff>0</xdr:rowOff>
    </xdr:to>
    <xdr:graphicFrame macro="">
      <xdr:nvGraphicFramePr>
        <xdr:cNvPr id="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6</xdr:col>
      <xdr:colOff>9525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4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4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</xdr:col>
      <xdr:colOff>716281</xdr:colOff>
      <xdr:row>43</xdr:row>
      <xdr:rowOff>47625</xdr:rowOff>
    </xdr:from>
    <xdr:to>
      <xdr:col>10</xdr:col>
      <xdr:colOff>653241</xdr:colOff>
      <xdr:row>52</xdr:row>
      <xdr:rowOff>152399</xdr:rowOff>
    </xdr:to>
    <xdr:graphicFrame macro="">
      <xdr:nvGraphicFramePr>
        <xdr:cNvPr id="51" name="5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5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5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5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10</xdr:col>
      <xdr:colOff>0</xdr:colOff>
      <xdr:row>2</xdr:row>
      <xdr:rowOff>0</xdr:rowOff>
    </xdr:to>
    <xdr:graphicFrame macro="">
      <xdr:nvGraphicFramePr>
        <xdr:cNvPr id="6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0</xdr:colOff>
      <xdr:row>2</xdr:row>
      <xdr:rowOff>0</xdr:rowOff>
    </xdr:to>
    <xdr:graphicFrame macro="">
      <xdr:nvGraphicFramePr>
        <xdr:cNvPr id="6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0</xdr:colOff>
      <xdr:row>2</xdr:row>
      <xdr:rowOff>0</xdr:rowOff>
    </xdr:to>
    <xdr:graphicFrame macro="">
      <xdr:nvGraphicFramePr>
        <xdr:cNvPr id="6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0</xdr:colOff>
      <xdr:row>2</xdr:row>
      <xdr:rowOff>0</xdr:rowOff>
    </xdr:to>
    <xdr:graphicFrame macro="">
      <xdr:nvGraphicFramePr>
        <xdr:cNvPr id="6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47625</xdr:colOff>
      <xdr:row>25</xdr:row>
      <xdr:rowOff>51955</xdr:rowOff>
    </xdr:from>
    <xdr:to>
      <xdr:col>11</xdr:col>
      <xdr:colOff>0</xdr:colOff>
      <xdr:row>36</xdr:row>
      <xdr:rowOff>57150</xdr:rowOff>
    </xdr:to>
    <xdr:graphicFrame macro="">
      <xdr:nvGraphicFramePr>
        <xdr:cNvPr id="57" name="5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0.70764</cdr:x>
      <cdr:y>0.07353</cdr:y>
    </cdr:from>
    <cdr:to>
      <cdr:x>0.70764</cdr:x>
      <cdr:y>0.7549</cdr:y>
    </cdr:to>
    <cdr:cxnSp macro="">
      <cdr:nvCxnSpPr>
        <cdr:cNvPr id="2" name="3 Conector recto"/>
        <cdr:cNvCxnSpPr/>
      </cdr:nvCxnSpPr>
      <cdr:spPr>
        <a:xfrm xmlns:a="http://schemas.openxmlformats.org/drawingml/2006/main" flipV="1">
          <a:off x="3135455" y="142873"/>
          <a:ext cx="0" cy="13239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</xdr:row>
      <xdr:rowOff>0</xdr:rowOff>
    </xdr:from>
    <xdr:to>
      <xdr:col>12</xdr:col>
      <xdr:colOff>0</xdr:colOff>
      <xdr:row>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12</xdr:col>
      <xdr:colOff>0</xdr:colOff>
      <xdr:row>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12</xdr:col>
      <xdr:colOff>0</xdr:colOff>
      <xdr:row>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12</xdr:col>
      <xdr:colOff>0</xdr:colOff>
      <xdr:row>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11</xdr:col>
      <xdr:colOff>0</xdr:colOff>
      <xdr:row>3</xdr:row>
      <xdr:rowOff>0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11</xdr:col>
      <xdr:colOff>0</xdr:colOff>
      <xdr:row>3</xdr:row>
      <xdr:rowOff>0</xdr:rowOff>
    </xdr:to>
    <xdr:graphicFrame macro="">
      <xdr:nvGraphicFramePr>
        <xdr:cNvPr id="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graphicFrame macro="">
      <xdr:nvGraphicFramePr>
        <xdr:cNvPr id="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12</xdr:col>
      <xdr:colOff>0</xdr:colOff>
      <xdr:row>3</xdr:row>
      <xdr:rowOff>0</xdr:rowOff>
    </xdr:to>
    <xdr:graphicFrame macro="">
      <xdr:nvGraphicFramePr>
        <xdr:cNvPr id="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12</xdr:col>
      <xdr:colOff>0</xdr:colOff>
      <xdr:row>3</xdr:row>
      <xdr:rowOff>0</xdr:rowOff>
    </xdr:to>
    <xdr:graphicFrame macro="">
      <xdr:nvGraphicFramePr>
        <xdr:cNvPr id="1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12</xdr:col>
      <xdr:colOff>0</xdr:colOff>
      <xdr:row>3</xdr:row>
      <xdr:rowOff>0</xdr:rowOff>
    </xdr:to>
    <xdr:graphicFrame macro="">
      <xdr:nvGraphicFramePr>
        <xdr:cNvPr id="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</xdr:row>
      <xdr:rowOff>0</xdr:rowOff>
    </xdr:from>
    <xdr:to>
      <xdr:col>12</xdr:col>
      <xdr:colOff>0</xdr:colOff>
      <xdr:row>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12</xdr:col>
      <xdr:colOff>0</xdr:colOff>
      <xdr:row>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12</xdr:col>
      <xdr:colOff>0</xdr:colOff>
      <xdr:row>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12</xdr:col>
      <xdr:colOff>0</xdr:colOff>
      <xdr:row>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11</xdr:col>
      <xdr:colOff>0</xdr:colOff>
      <xdr:row>3</xdr:row>
      <xdr:rowOff>0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11</xdr:col>
      <xdr:colOff>0</xdr:colOff>
      <xdr:row>3</xdr:row>
      <xdr:rowOff>0</xdr:rowOff>
    </xdr:to>
    <xdr:graphicFrame macro="">
      <xdr:nvGraphicFramePr>
        <xdr:cNvPr id="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graphicFrame macro="">
      <xdr:nvGraphicFramePr>
        <xdr:cNvPr id="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12</xdr:col>
      <xdr:colOff>0</xdr:colOff>
      <xdr:row>3</xdr:row>
      <xdr:rowOff>0</xdr:rowOff>
    </xdr:to>
    <xdr:graphicFrame macro="">
      <xdr:nvGraphicFramePr>
        <xdr:cNvPr id="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12</xdr:col>
      <xdr:colOff>0</xdr:colOff>
      <xdr:row>3</xdr:row>
      <xdr:rowOff>0</xdr:rowOff>
    </xdr:to>
    <xdr:graphicFrame macro="">
      <xdr:nvGraphicFramePr>
        <xdr:cNvPr id="1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12</xdr:col>
      <xdr:colOff>0</xdr:colOff>
      <xdr:row>3</xdr:row>
      <xdr:rowOff>0</xdr:rowOff>
    </xdr:to>
    <xdr:graphicFrame macro="">
      <xdr:nvGraphicFramePr>
        <xdr:cNvPr id="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opLeftCell="A18" zoomScale="110" zoomScaleNormal="110" workbookViewId="0">
      <selection activeCell="A28" sqref="A28:XFD28"/>
    </sheetView>
  </sheetViews>
  <sheetFormatPr baseColWidth="10" defaultColWidth="0" defaultRowHeight="12.75" zeroHeight="1" x14ac:dyDescent="0.2"/>
  <cols>
    <col min="1" max="1" width="1.28515625" style="1" customWidth="1"/>
    <col min="2" max="2" width="12.28515625" style="1" customWidth="1"/>
    <col min="3" max="3" width="11.5703125" style="1" customWidth="1"/>
    <col min="4" max="4" width="12.42578125" style="2" customWidth="1"/>
    <col min="5" max="5" width="11.42578125" style="9" customWidth="1"/>
    <col min="6" max="6" width="8.42578125" style="1" customWidth="1"/>
    <col min="7" max="7" width="8.28515625" style="1" customWidth="1"/>
    <col min="8" max="8" width="7.7109375" style="1" bestFit="1" customWidth="1"/>
    <col min="9" max="10" width="18" style="1" customWidth="1"/>
    <col min="11" max="11" width="9.5703125" style="1" customWidth="1"/>
    <col min="12" max="16384" width="0" style="1" hidden="1"/>
  </cols>
  <sheetData>
    <row r="1" spans="1:15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15"/>
      <c r="M1" s="15"/>
      <c r="N1" s="15"/>
      <c r="O1" s="15"/>
    </row>
    <row r="2" spans="1:15" x14ac:dyDescent="0.2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5" ht="20.25" x14ac:dyDescent="0.3">
      <c r="A3" s="71" t="s">
        <v>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5" ht="15" x14ac:dyDescent="0.2">
      <c r="A4" s="75" t="s">
        <v>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5" ht="20.25" x14ac:dyDescent="0.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5" ht="15.75" thickBo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5" ht="27.75" customHeight="1" thickBot="1" x14ac:dyDescent="0.25">
      <c r="B7" s="23" t="s">
        <v>0</v>
      </c>
      <c r="C7" s="73" t="s">
        <v>45</v>
      </c>
      <c r="D7" s="74"/>
      <c r="E7" s="73" t="s">
        <v>34</v>
      </c>
      <c r="F7" s="74"/>
      <c r="G7" s="3"/>
      <c r="H7" s="3"/>
      <c r="I7" s="3"/>
      <c r="J7" s="3"/>
    </row>
    <row r="8" spans="1:15" ht="26.25" thickBot="1" x14ac:dyDescent="0.25">
      <c r="B8" s="24"/>
      <c r="C8" s="19" t="s">
        <v>1</v>
      </c>
      <c r="D8" s="11" t="s">
        <v>3</v>
      </c>
      <c r="E8" s="12" t="s">
        <v>1</v>
      </c>
      <c r="F8" s="11" t="s">
        <v>3</v>
      </c>
      <c r="G8" s="3"/>
      <c r="H8" s="3"/>
      <c r="I8" s="3"/>
      <c r="J8" s="3"/>
    </row>
    <row r="9" spans="1:15" s="25" customFormat="1" ht="15" hidden="1" x14ac:dyDescent="0.25">
      <c r="B9" s="43">
        <v>2015</v>
      </c>
      <c r="C9" s="27">
        <v>25136.507472020097</v>
      </c>
      <c r="D9" s="44"/>
      <c r="E9" s="45">
        <v>12846.724761949959</v>
      </c>
      <c r="F9" s="44"/>
    </row>
    <row r="10" spans="1:15" x14ac:dyDescent="0.2">
      <c r="B10" s="22">
        <v>2016</v>
      </c>
      <c r="C10" s="16">
        <v>23672.225382810018</v>
      </c>
      <c r="D10" s="16">
        <f>+((C10/C9)-1)*100</f>
        <v>-5.8253203665624476</v>
      </c>
      <c r="E10" s="14">
        <v>12175.649537819958</v>
      </c>
      <c r="F10" s="16">
        <f t="shared" ref="F10:F15" si="0">+((E10/E9)-1)*100</f>
        <v>-5.2237067156418293</v>
      </c>
      <c r="G10"/>
      <c r="H10" s="72"/>
      <c r="I10" s="72"/>
      <c r="J10" s="4"/>
      <c r="K10" s="4"/>
    </row>
    <row r="11" spans="1:15" x14ac:dyDescent="0.2">
      <c r="B11" s="22">
        <v>2017</v>
      </c>
      <c r="C11" s="16">
        <v>26258.699381429993</v>
      </c>
      <c r="D11" s="16">
        <f t="shared" ref="D11:D15" si="1">+((C11/C10)-1)*100</f>
        <v>10.926197080305711</v>
      </c>
      <c r="E11" s="14">
        <v>12814.345685579907</v>
      </c>
      <c r="F11" s="16">
        <f t="shared" si="0"/>
        <v>5.2456843947095599</v>
      </c>
      <c r="G11"/>
      <c r="H11" s="4"/>
      <c r="I11" s="4"/>
      <c r="J11" s="4"/>
      <c r="K11" s="4"/>
    </row>
    <row r="12" spans="1:15" x14ac:dyDescent="0.2">
      <c r="B12" s="22">
        <v>2018</v>
      </c>
      <c r="C12" s="16">
        <v>27644.039423490136</v>
      </c>
      <c r="D12" s="16">
        <f t="shared" si="1"/>
        <v>5.2757374687028458</v>
      </c>
      <c r="E12" s="14">
        <v>13160.803968579901</v>
      </c>
      <c r="F12" s="16">
        <f t="shared" si="0"/>
        <v>2.7036751739097031</v>
      </c>
      <c r="G12"/>
      <c r="H12" s="5"/>
      <c r="I12" s="6"/>
      <c r="J12" s="5"/>
      <c r="K12" s="7"/>
      <c r="L12" s="8"/>
    </row>
    <row r="13" spans="1:15" x14ac:dyDescent="0.2">
      <c r="B13" s="60">
        <v>2019</v>
      </c>
      <c r="C13" s="61">
        <v>26809.229008419719</v>
      </c>
      <c r="D13" s="61">
        <f t="shared" si="1"/>
        <v>-3.019856838870838</v>
      </c>
      <c r="E13" s="62">
        <v>13265.460263170035</v>
      </c>
      <c r="F13" s="61">
        <f t="shared" si="0"/>
        <v>0.79521201622627657</v>
      </c>
      <c r="G13"/>
      <c r="H13" s="5"/>
      <c r="I13" s="6"/>
      <c r="J13" s="5"/>
      <c r="K13" s="7"/>
      <c r="L13" s="8"/>
    </row>
    <row r="14" spans="1:15" s="41" customFormat="1" x14ac:dyDescent="0.2">
      <c r="B14" s="63" t="s">
        <v>59</v>
      </c>
      <c r="C14" s="16">
        <v>26809.229008419719</v>
      </c>
      <c r="D14" s="16"/>
      <c r="E14" s="14">
        <v>13265.460263170035</v>
      </c>
      <c r="F14" s="16"/>
      <c r="H14" s="5"/>
      <c r="I14" s="6"/>
      <c r="J14" s="5"/>
      <c r="K14" s="7"/>
      <c r="L14" s="8"/>
    </row>
    <row r="15" spans="1:15" ht="13.5" thickBot="1" x14ac:dyDescent="0.25">
      <c r="B15" s="59" t="s">
        <v>60</v>
      </c>
      <c r="C15" s="17">
        <v>21714.509045300059</v>
      </c>
      <c r="D15" s="17">
        <f t="shared" si="1"/>
        <v>-19.003604920975569</v>
      </c>
      <c r="E15" s="42">
        <v>12575.035415109964</v>
      </c>
      <c r="F15" s="17">
        <f t="shared" si="0"/>
        <v>-5.204680684747542</v>
      </c>
      <c r="G15"/>
    </row>
    <row r="16" spans="1:15" x14ac:dyDescent="0.2">
      <c r="B16" s="47" t="s">
        <v>46</v>
      </c>
      <c r="D16" s="1"/>
      <c r="E16" s="1"/>
      <c r="G16"/>
    </row>
    <row r="17" spans="1:12" x14ac:dyDescent="0.2">
      <c r="B17" s="47" t="s">
        <v>55</v>
      </c>
    </row>
    <row r="18" spans="1:12" x14ac:dyDescent="0.2">
      <c r="B18" s="18" t="s">
        <v>6</v>
      </c>
    </row>
    <row r="19" spans="1:12" x14ac:dyDescent="0.2"/>
    <row r="20" spans="1:12" x14ac:dyDescent="0.2"/>
    <row r="21" spans="1:12" ht="20.25" x14ac:dyDescent="0.3">
      <c r="A21" s="71" t="s">
        <v>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2" ht="15" x14ac:dyDescent="0.2">
      <c r="A22" s="75" t="s">
        <v>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2" x14ac:dyDescent="0.2"/>
    <row r="24" spans="1:12" x14ac:dyDescent="0.2"/>
    <row r="25" spans="1:12" ht="15.75" thickBot="1" x14ac:dyDescent="0.25">
      <c r="B25" s="20"/>
      <c r="C25" s="20"/>
      <c r="D25" s="20"/>
      <c r="E25" s="10"/>
      <c r="F25" s="20"/>
      <c r="G25" s="20"/>
      <c r="H25" s="20"/>
      <c r="I25" s="20"/>
      <c r="J25" s="20"/>
    </row>
    <row r="26" spans="1:12" ht="38.25" customHeight="1" thickBot="1" x14ac:dyDescent="0.25">
      <c r="B26" s="23" t="s">
        <v>0</v>
      </c>
      <c r="C26" s="73" t="s">
        <v>11</v>
      </c>
      <c r="D26" s="74"/>
      <c r="E26" s="73" t="s">
        <v>9</v>
      </c>
      <c r="F26" s="74"/>
      <c r="G26" s="20"/>
      <c r="H26" s="20"/>
      <c r="I26" s="20"/>
      <c r="J26" s="20"/>
    </row>
    <row r="27" spans="1:12" ht="26.25" thickBot="1" x14ac:dyDescent="0.25">
      <c r="B27" s="24"/>
      <c r="C27" s="19" t="s">
        <v>1</v>
      </c>
      <c r="D27" s="11" t="s">
        <v>3</v>
      </c>
      <c r="E27" s="12" t="s">
        <v>1</v>
      </c>
      <c r="F27" s="11" t="s">
        <v>3</v>
      </c>
      <c r="G27" s="20"/>
      <c r="H27" s="20"/>
      <c r="I27" s="20"/>
      <c r="J27" s="20"/>
    </row>
    <row r="28" spans="1:12" s="25" customFormat="1" ht="15" hidden="1" x14ac:dyDescent="0.25">
      <c r="B28" s="43">
        <v>2015</v>
      </c>
      <c r="C28" s="27">
        <v>36511.459052560138</v>
      </c>
      <c r="D28" s="44"/>
      <c r="E28" s="45">
        <v>31470.613047750063</v>
      </c>
      <c r="F28" s="44"/>
    </row>
    <row r="29" spans="1:12" x14ac:dyDescent="0.2">
      <c r="B29" s="22">
        <v>2016</v>
      </c>
      <c r="C29" s="16">
        <v>29754.740671930129</v>
      </c>
      <c r="D29" s="16">
        <f>+((C29/C28)-1)*100</f>
        <v>-18.505747389890292</v>
      </c>
      <c r="E29" s="14">
        <v>26174.106614280081</v>
      </c>
      <c r="F29" s="16">
        <f>+((E29/E28)-1)*100</f>
        <v>-16.830007173465745</v>
      </c>
      <c r="G29"/>
      <c r="H29" s="72"/>
      <c r="I29" s="72"/>
      <c r="J29" s="21"/>
      <c r="K29" s="21"/>
    </row>
    <row r="30" spans="1:12" x14ac:dyDescent="0.2">
      <c r="B30" s="22">
        <v>2017</v>
      </c>
      <c r="C30" s="16">
        <v>30256.790094740067</v>
      </c>
      <c r="D30" s="16">
        <f t="shared" ref="D30:D34" si="2">+((C30/C29)-1)*100</f>
        <v>1.6872922145261926</v>
      </c>
      <c r="E30" s="14">
        <v>27193.777115380002</v>
      </c>
      <c r="F30" s="16">
        <f t="shared" ref="F30:F34" si="3">+((E30/E29)-1)*100</f>
        <v>3.8957222728802199</v>
      </c>
      <c r="G30"/>
      <c r="H30" s="21"/>
      <c r="I30" s="21"/>
      <c r="J30" s="21"/>
      <c r="K30" s="21"/>
    </row>
    <row r="31" spans="1:12" x14ac:dyDescent="0.2">
      <c r="B31" s="22">
        <v>2018</v>
      </c>
      <c r="C31" s="16">
        <v>33423.013442349875</v>
      </c>
      <c r="D31" s="16">
        <f t="shared" si="2"/>
        <v>10.464505116688617</v>
      </c>
      <c r="E31" s="14">
        <v>30290.240421389924</v>
      </c>
      <c r="F31" s="16">
        <f t="shared" si="3"/>
        <v>11.386661341203141</v>
      </c>
      <c r="G31"/>
      <c r="H31" s="5"/>
      <c r="I31" s="6"/>
      <c r="J31" s="5"/>
      <c r="K31" s="7"/>
      <c r="L31" s="8"/>
    </row>
    <row r="32" spans="1:12" x14ac:dyDescent="0.2">
      <c r="B32" s="60">
        <v>2019</v>
      </c>
      <c r="C32" s="61">
        <v>34628.128611619934</v>
      </c>
      <c r="D32" s="61">
        <f t="shared" si="2"/>
        <v>3.6056448690622078</v>
      </c>
      <c r="E32" s="62">
        <v>30601.001353360163</v>
      </c>
      <c r="F32" s="61">
        <f t="shared" si="3"/>
        <v>1.0259440917173679</v>
      </c>
      <c r="G32"/>
      <c r="H32" s="5"/>
      <c r="I32" s="6"/>
      <c r="J32" s="5"/>
      <c r="K32" s="7"/>
      <c r="L32" s="8"/>
    </row>
    <row r="33" spans="1:12" x14ac:dyDescent="0.2">
      <c r="B33" s="63" t="s">
        <v>59</v>
      </c>
      <c r="C33" s="16">
        <v>34628.12861161997</v>
      </c>
      <c r="D33" s="16"/>
      <c r="E33" s="14">
        <v>30601.001353360203</v>
      </c>
      <c r="F33" s="16"/>
      <c r="G33"/>
      <c r="H33" s="5"/>
      <c r="I33" s="6"/>
      <c r="J33" s="5"/>
      <c r="K33" s="7"/>
      <c r="L33" s="8"/>
    </row>
    <row r="34" spans="1:12" ht="13.5" thickBot="1" x14ac:dyDescent="0.25">
      <c r="B34" s="59" t="s">
        <v>60</v>
      </c>
      <c r="C34" s="17">
        <v>27543.489602759561</v>
      </c>
      <c r="D34" s="17">
        <f t="shared" si="2"/>
        <v>-20.459202656660626</v>
      </c>
      <c r="E34" s="42">
        <v>25444.323171129668</v>
      </c>
      <c r="F34" s="17">
        <f t="shared" si="3"/>
        <v>-16.851338041800044</v>
      </c>
      <c r="G34"/>
      <c r="H34" s="5"/>
      <c r="I34" s="6"/>
      <c r="J34" s="5"/>
      <c r="K34" s="7"/>
      <c r="L34" s="8"/>
    </row>
    <row r="35" spans="1:12" x14ac:dyDescent="0.2">
      <c r="B35" s="47" t="s">
        <v>46</v>
      </c>
      <c r="D35" s="1"/>
      <c r="E35" s="1"/>
      <c r="G35"/>
    </row>
    <row r="36" spans="1:12" x14ac:dyDescent="0.2">
      <c r="B36" s="47" t="s">
        <v>55</v>
      </c>
    </row>
    <row r="37" spans="1:12" x14ac:dyDescent="0.2">
      <c r="B37" s="18" t="s">
        <v>6</v>
      </c>
    </row>
    <row r="38" spans="1:12" x14ac:dyDescent="0.2"/>
    <row r="39" spans="1:12" s="28" customFormat="1" ht="20.25" x14ac:dyDescent="0.3">
      <c r="A39" s="71" t="s">
        <v>31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2" x14ac:dyDescent="0.2">
      <c r="A40" s="76"/>
      <c r="B40" s="76"/>
      <c r="C40" s="76"/>
      <c r="D40" s="77"/>
      <c r="E40" s="78"/>
      <c r="F40" s="76"/>
      <c r="G40" s="76"/>
      <c r="H40" s="76"/>
      <c r="I40" s="76"/>
      <c r="J40" s="76"/>
      <c r="K40" s="76"/>
    </row>
    <row r="41" spans="1:12" ht="15" x14ac:dyDescent="0.2">
      <c r="A41" s="75" t="s">
        <v>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2" x14ac:dyDescent="0.2"/>
    <row r="43" spans="1:12" ht="13.5" thickBot="1" x14ac:dyDescent="0.25"/>
    <row r="44" spans="1:12" ht="51.75" thickBot="1" x14ac:dyDescent="0.25">
      <c r="B44" s="23" t="s">
        <v>0</v>
      </c>
      <c r="C44" s="19" t="s">
        <v>12</v>
      </c>
      <c r="D44" s="13" t="s">
        <v>10</v>
      </c>
      <c r="E44"/>
      <c r="G44" s="20"/>
      <c r="H44" s="20"/>
      <c r="I44" s="20"/>
      <c r="J44" s="20"/>
    </row>
    <row r="45" spans="1:12" ht="15.75" thickBot="1" x14ac:dyDescent="0.25">
      <c r="B45" s="24"/>
      <c r="C45" s="19" t="s">
        <v>1</v>
      </c>
      <c r="D45" s="13" t="s">
        <v>1</v>
      </c>
      <c r="E45" s="26"/>
      <c r="F45" s="8"/>
      <c r="G45" s="20"/>
      <c r="H45" s="20"/>
      <c r="I45" s="20"/>
      <c r="J45" s="20"/>
    </row>
    <row r="46" spans="1:12" s="25" customFormat="1" ht="15" x14ac:dyDescent="0.25">
      <c r="B46" s="43">
        <v>2015</v>
      </c>
      <c r="C46" s="27">
        <v>-9767.5617148398705</v>
      </c>
      <c r="D46" s="44">
        <v>-17254.928690960311</v>
      </c>
      <c r="E46" s="68"/>
      <c r="F46" s="27"/>
    </row>
    <row r="47" spans="1:12" x14ac:dyDescent="0.2">
      <c r="B47" s="22">
        <v>2016</v>
      </c>
      <c r="C47" s="16">
        <v>-4727.119587159912</v>
      </c>
      <c r="D47" s="16">
        <v>-12837.838003610093</v>
      </c>
      <c r="E47" s="26"/>
      <c r="F47" s="8"/>
      <c r="G47"/>
      <c r="H47" s="72"/>
      <c r="I47" s="72"/>
      <c r="J47" s="21"/>
      <c r="K47" s="21"/>
    </row>
    <row r="48" spans="1:12" x14ac:dyDescent="0.2">
      <c r="B48" s="22">
        <v>2017</v>
      </c>
      <c r="C48" s="16">
        <v>-2647.5311567496756</v>
      </c>
      <c r="D48" s="16">
        <v>-13176.563213279673</v>
      </c>
      <c r="E48"/>
      <c r="G48"/>
      <c r="H48" s="21"/>
      <c r="I48" s="21"/>
      <c r="J48" s="21"/>
      <c r="K48" s="21"/>
    </row>
    <row r="49" spans="2:12" x14ac:dyDescent="0.2">
      <c r="B49" s="22">
        <v>2018</v>
      </c>
      <c r="C49" s="16">
        <v>-4305.1893819796096</v>
      </c>
      <c r="D49" s="16">
        <v>-15779.95362436974</v>
      </c>
      <c r="E49"/>
      <c r="G49"/>
      <c r="H49" s="5"/>
      <c r="I49" s="6"/>
      <c r="J49" s="5"/>
      <c r="K49" s="7"/>
      <c r="L49" s="8"/>
    </row>
    <row r="50" spans="2:12" x14ac:dyDescent="0.2">
      <c r="B50" s="60">
        <v>2019</v>
      </c>
      <c r="C50" s="61">
        <v>-6228.931216570043</v>
      </c>
      <c r="D50" s="61">
        <v>-15903.350426069877</v>
      </c>
      <c r="E50"/>
      <c r="G50"/>
      <c r="H50" s="5"/>
      <c r="I50" s="6"/>
      <c r="J50" s="5"/>
      <c r="K50" s="7"/>
      <c r="L50" s="8"/>
    </row>
    <row r="51" spans="2:12" x14ac:dyDescent="0.2">
      <c r="B51" s="63" t="s">
        <v>59</v>
      </c>
      <c r="C51" s="16">
        <v>-6228.931216570043</v>
      </c>
      <c r="D51" s="16">
        <v>-15903.350426069877</v>
      </c>
      <c r="E51"/>
      <c r="G51"/>
      <c r="H51" s="5"/>
      <c r="I51" s="6"/>
      <c r="J51" s="5"/>
      <c r="K51" s="7"/>
      <c r="L51" s="8"/>
    </row>
    <row r="52" spans="2:12" ht="13.5" thickBot="1" x14ac:dyDescent="0.25">
      <c r="B52" s="59" t="s">
        <v>60</v>
      </c>
      <c r="C52" s="17">
        <v>-4425.1784953999704</v>
      </c>
      <c r="D52" s="17">
        <v>-11591.545347450119</v>
      </c>
      <c r="E52"/>
      <c r="G52"/>
      <c r="H52" s="5"/>
      <c r="I52" s="6"/>
      <c r="J52" s="5"/>
      <c r="K52" s="7"/>
      <c r="L52" s="8"/>
    </row>
    <row r="53" spans="2:12" x14ac:dyDescent="0.2">
      <c r="B53" s="47" t="s">
        <v>46</v>
      </c>
      <c r="D53" s="1"/>
      <c r="E53"/>
      <c r="F53"/>
      <c r="G53"/>
    </row>
    <row r="54" spans="2:12" x14ac:dyDescent="0.2">
      <c r="B54" s="47" t="s">
        <v>55</v>
      </c>
      <c r="E54"/>
    </row>
    <row r="55" spans="2:12" x14ac:dyDescent="0.2">
      <c r="B55" s="18" t="s">
        <v>6</v>
      </c>
      <c r="E55"/>
    </row>
    <row r="56" spans="2:12" x14ac:dyDescent="0.2"/>
    <row r="57" spans="2:12" x14ac:dyDescent="0.2"/>
    <row r="58" spans="2:12" x14ac:dyDescent="0.2"/>
    <row r="59" spans="2:12" x14ac:dyDescent="0.2"/>
    <row r="60" spans="2:12" x14ac:dyDescent="0.2"/>
    <row r="61" spans="2:12" x14ac:dyDescent="0.2"/>
    <row r="62" spans="2:12" x14ac:dyDescent="0.2"/>
    <row r="63" spans="2:12" x14ac:dyDescent="0.2"/>
    <row r="64" spans="2:12" x14ac:dyDescent="0.2"/>
  </sheetData>
  <mergeCells count="17">
    <mergeCell ref="H47:I47"/>
    <mergeCell ref="A22:K22"/>
    <mergeCell ref="C26:D26"/>
    <mergeCell ref="E26:F26"/>
    <mergeCell ref="H29:I29"/>
    <mergeCell ref="A40:K40"/>
    <mergeCell ref="A41:K41"/>
    <mergeCell ref="A39:K39"/>
    <mergeCell ref="A1:K1"/>
    <mergeCell ref="A2:K2"/>
    <mergeCell ref="A3:K3"/>
    <mergeCell ref="H10:I10"/>
    <mergeCell ref="A21:K21"/>
    <mergeCell ref="C7:D7"/>
    <mergeCell ref="E7:F7"/>
    <mergeCell ref="A4:K4"/>
    <mergeCell ref="A5:K5"/>
  </mergeCells>
  <phoneticPr fontId="0" type="noConversion"/>
  <printOptions horizontalCentered="1"/>
  <pageMargins left="0.59055118110236227" right="0.59055118110236227" top="1.1417322834645669" bottom="0.59055118110236227" header="0.59055118110236227" footer="0.78740157480314965"/>
  <pageSetup scale="80" orientation="portrait" r:id="rId1"/>
  <headerFooter alignWithMargins="0">
    <oddHeader>&amp;L&amp;"Tahoma,Negrita Cursiva"Sección 6: Comercio con países con TLC&amp;R&amp;G</oddHeader>
    <oddFooter>&amp;L&amp;"Tahoma,Negrita Cursiva"Oficina de Estudios Económicos&amp;R&amp;D</oddFooter>
  </headerFooter>
  <ignoredErrors>
    <ignoredError sqref="A16 A15 A38:K38 A32 A34 A50 E50:K50 A52 E52:K52 G32:K32 G34:K34 A28:A31 G28:K31 A46:A49 E46:K49 G15:K15 A40:K45 A19:K19 A17 C17:K17 D16:K16 A35 C35:K35 A36 C36:K36 A20:K27 A18 C18:K18 A37 C37:K37" twoDigitTextYear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0"/>
  <sheetViews>
    <sheetView showGridLines="0" zoomScaleNormal="100" workbookViewId="0">
      <selection activeCell="D55" sqref="D55"/>
    </sheetView>
  </sheetViews>
  <sheetFormatPr baseColWidth="10" defaultColWidth="0" defaultRowHeight="12.75" x14ac:dyDescent="0.2"/>
  <cols>
    <col min="1" max="1" width="5.7109375" style="33" customWidth="1"/>
    <col min="2" max="2" width="4.5703125" style="33" customWidth="1"/>
    <col min="3" max="3" width="16.7109375" style="33" customWidth="1"/>
    <col min="4" max="6" width="11.5703125" style="33" customWidth="1"/>
    <col min="7" max="8" width="12.28515625" style="33" customWidth="1"/>
    <col min="9" max="9" width="11.5703125" style="33" customWidth="1"/>
    <col min="10" max="13" width="0" style="33" hidden="1" customWidth="1"/>
    <col min="14" max="16384" width="11.5703125" style="33" hidden="1"/>
  </cols>
  <sheetData>
    <row r="3" spans="1:13" s="32" customFormat="1" x14ac:dyDescent="0.2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29"/>
      <c r="K3" s="29"/>
      <c r="L3" s="29"/>
      <c r="M3" s="29"/>
    </row>
    <row r="4" spans="1:13" s="32" customFormat="1" ht="20.25" x14ac:dyDescent="0.3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30"/>
      <c r="K4" s="30"/>
      <c r="L4" s="30"/>
      <c r="M4" s="30"/>
    </row>
    <row r="5" spans="1:13" s="32" customFormat="1" ht="15" x14ac:dyDescent="0.2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32" customFormat="1" ht="15" x14ac:dyDescent="0.2">
      <c r="A6" s="79" t="s">
        <v>13</v>
      </c>
      <c r="B6" s="79"/>
      <c r="C6" s="79"/>
      <c r="D6" s="79"/>
      <c r="E6" s="79"/>
      <c r="F6" s="79"/>
      <c r="G6" s="79"/>
      <c r="H6" s="79"/>
      <c r="I6" s="79"/>
      <c r="J6" s="31"/>
      <c r="K6" s="31"/>
      <c r="L6" s="31"/>
      <c r="M6" s="31"/>
    </row>
    <row r="7" spans="1:13" s="32" customFormat="1" ht="15" x14ac:dyDescent="0.2">
      <c r="A7" s="79" t="s">
        <v>15</v>
      </c>
      <c r="B7" s="79"/>
      <c r="C7" s="79"/>
      <c r="D7" s="79"/>
      <c r="E7" s="79"/>
      <c r="F7" s="79"/>
      <c r="G7" s="79"/>
      <c r="H7" s="79"/>
      <c r="I7" s="79"/>
      <c r="J7" s="31"/>
      <c r="K7" s="31"/>
      <c r="L7" s="31"/>
      <c r="M7" s="31"/>
    </row>
    <row r="8" spans="1:13" x14ac:dyDescent="0.2">
      <c r="C8" s="34" t="s">
        <v>41</v>
      </c>
    </row>
    <row r="9" spans="1:13" x14ac:dyDescent="0.2">
      <c r="C9" s="81" t="s">
        <v>43</v>
      </c>
      <c r="D9" s="80" t="s">
        <v>49</v>
      </c>
      <c r="E9" s="80" t="s">
        <v>50</v>
      </c>
      <c r="F9" s="80" t="s">
        <v>51</v>
      </c>
      <c r="G9" s="82" t="s">
        <v>58</v>
      </c>
      <c r="H9" s="82"/>
    </row>
    <row r="10" spans="1:13" x14ac:dyDescent="0.2">
      <c r="C10" s="81"/>
      <c r="D10" s="80"/>
      <c r="E10" s="80"/>
      <c r="F10" s="80"/>
      <c r="G10" s="64" t="s">
        <v>51</v>
      </c>
      <c r="H10" s="64" t="s">
        <v>52</v>
      </c>
    </row>
    <row r="11" spans="1:13" x14ac:dyDescent="0.2">
      <c r="C11" s="36" t="s">
        <v>16</v>
      </c>
      <c r="D11" s="37">
        <v>2758850.0893300045</v>
      </c>
      <c r="E11" s="37">
        <v>3159919.7695500068</v>
      </c>
      <c r="F11" s="37">
        <v>3234367.0522200032</v>
      </c>
      <c r="G11" s="37">
        <v>3234367.0522200032</v>
      </c>
      <c r="H11" s="37">
        <v>2430496.1185299912</v>
      </c>
    </row>
    <row r="12" spans="1:13" x14ac:dyDescent="0.2">
      <c r="C12" s="36" t="s">
        <v>17</v>
      </c>
      <c r="D12" s="38">
        <v>526329.75945999962</v>
      </c>
      <c r="E12" s="38">
        <v>865435.48137000052</v>
      </c>
      <c r="F12" s="38">
        <v>446193.64745999948</v>
      </c>
      <c r="G12" s="38">
        <v>446193.64745999948</v>
      </c>
      <c r="H12" s="38">
        <v>414686.14134000009</v>
      </c>
    </row>
    <row r="13" spans="1:13" x14ac:dyDescent="0.2">
      <c r="C13" s="36" t="s">
        <v>18</v>
      </c>
      <c r="D13" s="38">
        <v>1037404.9390599992</v>
      </c>
      <c r="E13" s="38">
        <v>1190344.5567200012</v>
      </c>
      <c r="F13" s="38">
        <v>967862.87529999914</v>
      </c>
      <c r="G13" s="38">
        <v>967862.87529999914</v>
      </c>
      <c r="H13" s="38">
        <v>774266.13553999993</v>
      </c>
    </row>
    <row r="14" spans="1:13" x14ac:dyDescent="0.2">
      <c r="C14" s="36" t="s">
        <v>39</v>
      </c>
      <c r="D14" s="38">
        <v>457038.75703999988</v>
      </c>
      <c r="E14" s="38">
        <v>627432.16792000015</v>
      </c>
      <c r="F14" s="38">
        <v>482030.32054999995</v>
      </c>
      <c r="G14" s="38">
        <v>482030.32054999995</v>
      </c>
      <c r="H14" s="38">
        <v>571987.93421999994</v>
      </c>
    </row>
    <row r="15" spans="1:13" x14ac:dyDescent="0.2">
      <c r="C15" s="36" t="s">
        <v>40</v>
      </c>
      <c r="D15" s="38">
        <v>239686.4096499999</v>
      </c>
      <c r="E15" s="38">
        <v>251065.11881000004</v>
      </c>
      <c r="F15" s="38">
        <v>243824.11485999962</v>
      </c>
      <c r="G15" s="38">
        <v>243824.11485999962</v>
      </c>
      <c r="H15" s="38">
        <v>207893.36044999995</v>
      </c>
    </row>
    <row r="16" spans="1:13" x14ac:dyDescent="0.2">
      <c r="C16" s="36" t="s">
        <v>19</v>
      </c>
      <c r="D16" s="38">
        <v>406386.93477000005</v>
      </c>
      <c r="E16" s="38">
        <v>380268.12722000002</v>
      </c>
      <c r="F16" s="38">
        <v>215315.79375000007</v>
      </c>
      <c r="G16" s="38">
        <v>215315.79375000007</v>
      </c>
      <c r="H16" s="38">
        <v>183964.96503000011</v>
      </c>
    </row>
    <row r="17" spans="3:9" x14ac:dyDescent="0.2">
      <c r="C17" s="36" t="s">
        <v>37</v>
      </c>
      <c r="D17" s="38">
        <v>10615214.393449986</v>
      </c>
      <c r="E17" s="38">
        <v>10674259.907679968</v>
      </c>
      <c r="F17" s="38">
        <v>11520118.736849995</v>
      </c>
      <c r="G17" s="38">
        <v>11520118.736849995</v>
      </c>
      <c r="H17" s="38">
        <v>8923070.0225700121</v>
      </c>
    </row>
    <row r="18" spans="3:9" x14ac:dyDescent="0.2">
      <c r="C18" s="36" t="s">
        <v>54</v>
      </c>
      <c r="D18" s="38">
        <v>302693.55523000006</v>
      </c>
      <c r="E18" s="38">
        <v>429434.71695999993</v>
      </c>
      <c r="F18" s="38">
        <v>365992.56700000016</v>
      </c>
      <c r="G18" s="38">
        <v>365992.56700000016</v>
      </c>
      <c r="H18" s="38">
        <v>298878.25780000008</v>
      </c>
    </row>
    <row r="19" spans="3:9" x14ac:dyDescent="0.2">
      <c r="C19" s="36" t="s">
        <v>20</v>
      </c>
      <c r="D19" s="38">
        <v>1685111.0999299954</v>
      </c>
      <c r="E19" s="38">
        <v>1937624.3192600012</v>
      </c>
      <c r="F19" s="38">
        <v>1779958.4458399967</v>
      </c>
      <c r="G19" s="38">
        <v>1779958.4458399967</v>
      </c>
      <c r="H19" s="38">
        <v>1551215.3465099975</v>
      </c>
    </row>
    <row r="20" spans="3:9" x14ac:dyDescent="0.2">
      <c r="C20" s="36" t="s">
        <v>21</v>
      </c>
      <c r="D20" s="38">
        <v>1536661.5445699999</v>
      </c>
      <c r="E20" s="38">
        <v>1638111.7682100027</v>
      </c>
      <c r="F20" s="38">
        <v>1408993.7392899992</v>
      </c>
      <c r="G20" s="38">
        <v>1408993.7392899992</v>
      </c>
      <c r="H20" s="38">
        <v>1161018.1423700026</v>
      </c>
    </row>
    <row r="21" spans="3:9" x14ac:dyDescent="0.2">
      <c r="C21" s="36" t="s">
        <v>48</v>
      </c>
      <c r="D21" s="38">
        <v>434975.48018999974</v>
      </c>
      <c r="E21" s="38">
        <v>708604.91246999835</v>
      </c>
      <c r="F21" s="38">
        <v>745352.63928000059</v>
      </c>
      <c r="G21" s="38">
        <v>745352.63928000059</v>
      </c>
      <c r="H21" s="38">
        <v>521256.33222999901</v>
      </c>
    </row>
    <row r="22" spans="3:9" x14ac:dyDescent="0.2">
      <c r="C22" s="36" t="s">
        <v>22</v>
      </c>
      <c r="D22" s="38">
        <v>499550.4086699998</v>
      </c>
      <c r="E22" s="38">
        <v>532839.92556000128</v>
      </c>
      <c r="F22" s="38">
        <v>594273.99868999876</v>
      </c>
      <c r="G22" s="38">
        <v>594273.99868999876</v>
      </c>
      <c r="H22" s="38">
        <v>503368.36557000113</v>
      </c>
    </row>
    <row r="23" spans="3:9" x14ac:dyDescent="0.2">
      <c r="C23" s="36" t="s">
        <v>23</v>
      </c>
      <c r="D23" s="38">
        <v>5439412.6311700055</v>
      </c>
      <c r="E23" s="38">
        <v>4894404.5109999906</v>
      </c>
      <c r="F23" s="38">
        <v>4609017.8457900146</v>
      </c>
      <c r="G23" s="38">
        <v>4609017.8457900146</v>
      </c>
      <c r="H23" s="38">
        <v>3976427.13062002</v>
      </c>
    </row>
    <row r="24" spans="3:9" x14ac:dyDescent="0.2">
      <c r="C24" s="36" t="s">
        <v>24</v>
      </c>
      <c r="D24" s="57">
        <v>319383.37891000014</v>
      </c>
      <c r="E24" s="57">
        <v>354294.14075999969</v>
      </c>
      <c r="F24" s="57">
        <v>195927.23153999972</v>
      </c>
      <c r="G24" s="57">
        <v>195927.23153999972</v>
      </c>
      <c r="H24" s="57">
        <v>195980.7925200001</v>
      </c>
      <c r="I24" s="46"/>
    </row>
    <row r="25" spans="3:9" x14ac:dyDescent="0.2">
      <c r="C25" s="49" t="s">
        <v>35</v>
      </c>
      <c r="D25" s="50">
        <v>26258699.381429993</v>
      </c>
      <c r="E25" s="50">
        <v>27644039.423489969</v>
      </c>
      <c r="F25" s="50">
        <v>26809229.008420005</v>
      </c>
      <c r="G25" s="50">
        <v>26809229.008420005</v>
      </c>
      <c r="H25" s="50">
        <v>21714509.045300025</v>
      </c>
    </row>
    <row r="26" spans="3:9" x14ac:dyDescent="0.2">
      <c r="C26" s="51" t="s">
        <v>36</v>
      </c>
      <c r="D26" s="52">
        <f>+D25/D27</f>
        <v>0.69062111025257689</v>
      </c>
      <c r="E26" s="52">
        <f t="shared" ref="E26:H26" si="0">+E25/E27</f>
        <v>0.65968706051887749</v>
      </c>
      <c r="F26" s="52">
        <f t="shared" si="0"/>
        <v>0.6789008342974826</v>
      </c>
      <c r="G26" s="52">
        <f t="shared" si="0"/>
        <v>0.6789008342974826</v>
      </c>
      <c r="H26" s="52">
        <f t="shared" si="0"/>
        <v>0.69919257845484206</v>
      </c>
      <c r="I26" s="46"/>
    </row>
    <row r="27" spans="3:9" x14ac:dyDescent="0.2">
      <c r="C27" s="53" t="s">
        <v>25</v>
      </c>
      <c r="D27" s="54">
        <v>38021860.310390092</v>
      </c>
      <c r="E27" s="54">
        <v>41904777.398159854</v>
      </c>
      <c r="F27" s="54">
        <v>39489167.863760002</v>
      </c>
      <c r="G27" s="54">
        <v>39489167.863760002</v>
      </c>
      <c r="H27" s="54">
        <v>31056549.675180048</v>
      </c>
    </row>
    <row r="28" spans="3:9" x14ac:dyDescent="0.2">
      <c r="C28" s="40" t="s">
        <v>33</v>
      </c>
      <c r="D28" s="35"/>
      <c r="E28" s="35"/>
      <c r="F28" s="35"/>
      <c r="G28" s="35"/>
      <c r="H28" s="35"/>
    </row>
    <row r="29" spans="3:9" x14ac:dyDescent="0.2">
      <c r="C29" s="40" t="s">
        <v>44</v>
      </c>
      <c r="D29" s="35"/>
      <c r="E29" s="35"/>
      <c r="F29" s="35"/>
      <c r="G29" s="35"/>
      <c r="H29" s="35"/>
    </row>
    <row r="30" spans="3:9" x14ac:dyDescent="0.2">
      <c r="C30" s="40" t="s">
        <v>47</v>
      </c>
      <c r="D30" s="35"/>
      <c r="E30" s="35"/>
      <c r="F30" s="35"/>
      <c r="G30" s="35"/>
      <c r="H30" s="35"/>
    </row>
    <row r="31" spans="3:9" x14ac:dyDescent="0.2">
      <c r="C31" s="67" t="s">
        <v>53</v>
      </c>
      <c r="D31" s="35"/>
      <c r="E31" s="35"/>
      <c r="F31" s="35"/>
      <c r="G31" s="35"/>
      <c r="H31" s="35"/>
    </row>
    <row r="32" spans="3:9" ht="18" customHeight="1" x14ac:dyDescent="0.2">
      <c r="C32" s="39" t="s">
        <v>26</v>
      </c>
      <c r="D32" s="35"/>
      <c r="E32" s="35"/>
      <c r="F32" s="35"/>
      <c r="G32" s="35"/>
      <c r="H32" s="35"/>
    </row>
    <row r="33" spans="1:9" x14ac:dyDescent="0.2">
      <c r="C33" s="35"/>
      <c r="D33" s="35"/>
      <c r="E33" s="35"/>
      <c r="F33" s="35"/>
      <c r="G33" s="35"/>
      <c r="H33" s="35"/>
    </row>
    <row r="34" spans="1:9" x14ac:dyDescent="0.2">
      <c r="A34" s="79" t="s">
        <v>27</v>
      </c>
      <c r="B34" s="79"/>
      <c r="C34" s="79"/>
      <c r="D34" s="79"/>
      <c r="E34" s="79"/>
      <c r="F34" s="79"/>
      <c r="G34" s="79"/>
      <c r="H34" s="79"/>
      <c r="I34" s="79"/>
    </row>
    <row r="35" spans="1:9" x14ac:dyDescent="0.2">
      <c r="A35" s="79" t="s">
        <v>15</v>
      </c>
      <c r="B35" s="79"/>
      <c r="C35" s="79"/>
      <c r="D35" s="79"/>
      <c r="E35" s="79"/>
      <c r="F35" s="79"/>
      <c r="G35" s="79"/>
      <c r="H35" s="79"/>
      <c r="I35" s="79"/>
    </row>
    <row r="36" spans="1:9" x14ac:dyDescent="0.2">
      <c r="A36" s="58"/>
      <c r="B36" s="58"/>
      <c r="C36" s="34" t="s">
        <v>41</v>
      </c>
      <c r="D36" s="58"/>
      <c r="E36" s="58"/>
      <c r="F36" s="58"/>
      <c r="G36" s="58"/>
      <c r="H36" s="58"/>
      <c r="I36" s="58"/>
    </row>
    <row r="37" spans="1:9" x14ac:dyDescent="0.2">
      <c r="C37" s="81" t="s">
        <v>43</v>
      </c>
      <c r="D37" s="80" t="s">
        <v>49</v>
      </c>
      <c r="E37" s="80" t="s">
        <v>50</v>
      </c>
      <c r="F37" s="80" t="s">
        <v>51</v>
      </c>
      <c r="G37" s="82" t="s">
        <v>58</v>
      </c>
      <c r="H37" s="82"/>
    </row>
    <row r="38" spans="1:9" x14ac:dyDescent="0.2">
      <c r="C38" s="81"/>
      <c r="D38" s="80"/>
      <c r="E38" s="80"/>
      <c r="F38" s="80"/>
      <c r="G38" s="66" t="s">
        <v>51</v>
      </c>
      <c r="H38" s="66" t="s">
        <v>52</v>
      </c>
    </row>
    <row r="39" spans="1:9" x14ac:dyDescent="0.2">
      <c r="C39" s="36" t="s">
        <v>16</v>
      </c>
      <c r="D39" s="37">
        <v>2444312.2218900044</v>
      </c>
      <c r="E39" s="37">
        <v>2671504.2483300106</v>
      </c>
      <c r="F39" s="37">
        <v>2696498.2685899935</v>
      </c>
      <c r="G39" s="37">
        <v>2696498.2685899991</v>
      </c>
      <c r="H39" s="37">
        <v>2173248.528179999</v>
      </c>
    </row>
    <row r="40" spans="1:9" x14ac:dyDescent="0.2">
      <c r="C40" s="36" t="s">
        <v>17</v>
      </c>
      <c r="D40" s="38">
        <v>301715.75837999984</v>
      </c>
      <c r="E40" s="38">
        <v>308889.58873999998</v>
      </c>
      <c r="F40" s="38">
        <v>301750.75790000008</v>
      </c>
      <c r="G40" s="38">
        <v>301750.7578999995</v>
      </c>
      <c r="H40" s="38">
        <v>310011.3753500001</v>
      </c>
    </row>
    <row r="41" spans="1:9" x14ac:dyDescent="0.2">
      <c r="C41" s="36" t="s">
        <v>18</v>
      </c>
      <c r="D41" s="38">
        <v>501422.98347999976</v>
      </c>
      <c r="E41" s="38">
        <v>486692.95807000034</v>
      </c>
      <c r="F41" s="38">
        <v>479068.37909000058</v>
      </c>
      <c r="G41" s="38">
        <v>479068.37909000018</v>
      </c>
      <c r="H41" s="38">
        <v>463361.73723999964</v>
      </c>
    </row>
    <row r="42" spans="1:9" x14ac:dyDescent="0.2">
      <c r="C42" s="36" t="s">
        <v>39</v>
      </c>
      <c r="D42" s="38">
        <v>200987.43347000005</v>
      </c>
      <c r="E42" s="38">
        <v>168229.07073000001</v>
      </c>
      <c r="F42" s="38">
        <v>178855.98710000003</v>
      </c>
      <c r="G42" s="38">
        <v>178855.9871</v>
      </c>
      <c r="H42" s="38">
        <v>224575.68153000006</v>
      </c>
    </row>
    <row r="43" spans="1:9" x14ac:dyDescent="0.2">
      <c r="C43" s="36" t="s">
        <v>40</v>
      </c>
      <c r="D43" s="38">
        <v>233348.57314999955</v>
      </c>
      <c r="E43" s="38">
        <v>242210.93792999981</v>
      </c>
      <c r="F43" s="38">
        <v>235809.01854000011</v>
      </c>
      <c r="G43" s="38">
        <v>235809.01853999979</v>
      </c>
      <c r="H43" s="38">
        <v>203386.35539999994</v>
      </c>
    </row>
    <row r="44" spans="1:9" x14ac:dyDescent="0.2">
      <c r="C44" s="36" t="s">
        <v>19</v>
      </c>
      <c r="D44" s="38">
        <v>66168.38820999999</v>
      </c>
      <c r="E44" s="38">
        <v>76034.931270000001</v>
      </c>
      <c r="F44" s="38">
        <v>56342.847030000012</v>
      </c>
      <c r="G44" s="38">
        <v>56342.84702999999</v>
      </c>
      <c r="H44" s="38">
        <v>59106.201909999989</v>
      </c>
    </row>
    <row r="45" spans="1:9" x14ac:dyDescent="0.2">
      <c r="C45" s="36" t="s">
        <v>37</v>
      </c>
      <c r="D45" s="38">
        <v>4031191.0855099959</v>
      </c>
      <c r="E45" s="38">
        <v>4207000.2616399899</v>
      </c>
      <c r="F45" s="38">
        <v>4287403.0056699906</v>
      </c>
      <c r="G45" s="38">
        <v>4287403.0056699943</v>
      </c>
      <c r="H45" s="38">
        <v>4187481.7282200097</v>
      </c>
    </row>
    <row r="46" spans="1:9" x14ac:dyDescent="0.2">
      <c r="C46" s="36" t="s">
        <v>54</v>
      </c>
      <c r="D46" s="38">
        <v>39098.236040000003</v>
      </c>
      <c r="E46" s="38">
        <v>36778.476760000005</v>
      </c>
      <c r="F46" s="38">
        <v>28143.080870000002</v>
      </c>
      <c r="G46" s="38">
        <v>28143.080869999998</v>
      </c>
      <c r="H46" s="38">
        <v>29417.449530000002</v>
      </c>
    </row>
    <row r="47" spans="1:9" x14ac:dyDescent="0.2">
      <c r="C47" s="36" t="s">
        <v>20</v>
      </c>
      <c r="D47" s="38">
        <v>913317.86818999867</v>
      </c>
      <c r="E47" s="38">
        <v>986089.75668000022</v>
      </c>
      <c r="F47" s="38">
        <v>1065744.4870699984</v>
      </c>
      <c r="G47" s="38">
        <v>1065744.4870699998</v>
      </c>
      <c r="H47" s="38">
        <v>1036383.6097700003</v>
      </c>
    </row>
    <row r="48" spans="1:9" x14ac:dyDescent="0.2">
      <c r="C48" s="36" t="s">
        <v>21</v>
      </c>
      <c r="D48" s="38">
        <v>879178.47214999807</v>
      </c>
      <c r="E48" s="38">
        <v>872973.70850999828</v>
      </c>
      <c r="F48" s="38">
        <v>836150.41689000197</v>
      </c>
      <c r="G48" s="38">
        <v>836150.41689000127</v>
      </c>
      <c r="H48" s="38">
        <v>742081.17229999916</v>
      </c>
    </row>
    <row r="49" spans="3:9" x14ac:dyDescent="0.2">
      <c r="C49" s="36" t="s">
        <v>48</v>
      </c>
      <c r="D49" s="38">
        <v>95005.632170000128</v>
      </c>
      <c r="E49" s="38">
        <v>120981.40278000012</v>
      </c>
      <c r="F49" s="38">
        <v>105213.35558999993</v>
      </c>
      <c r="G49" s="38">
        <v>105213.35558999998</v>
      </c>
      <c r="H49" s="38">
        <v>111795.44876999996</v>
      </c>
    </row>
    <row r="50" spans="3:9" x14ac:dyDescent="0.2">
      <c r="C50" s="36" t="s">
        <v>22</v>
      </c>
      <c r="D50" s="38">
        <v>378573.29840000032</v>
      </c>
      <c r="E50" s="38">
        <v>380289.63539999956</v>
      </c>
      <c r="F50" s="38">
        <v>415449.66836000071</v>
      </c>
      <c r="G50" s="38">
        <v>415449.6683599989</v>
      </c>
      <c r="H50" s="38">
        <v>368111.15466000082</v>
      </c>
    </row>
    <row r="51" spans="3:9" x14ac:dyDescent="0.2">
      <c r="C51" s="36" t="s">
        <v>23</v>
      </c>
      <c r="D51" s="38">
        <v>2417039.6837500017</v>
      </c>
      <c r="E51" s="38">
        <v>2308917.1709600054</v>
      </c>
      <c r="F51" s="38">
        <v>2389478.9534699945</v>
      </c>
      <c r="G51" s="38">
        <v>2389478.9534700071</v>
      </c>
      <c r="H51" s="38">
        <v>2478883.0428500129</v>
      </c>
    </row>
    <row r="52" spans="3:9" x14ac:dyDescent="0.2">
      <c r="C52" s="36" t="s">
        <v>24</v>
      </c>
      <c r="D52" s="57">
        <v>312986.05079000007</v>
      </c>
      <c r="E52" s="57">
        <v>294211.8207799996</v>
      </c>
      <c r="F52" s="57">
        <v>189552.03699999966</v>
      </c>
      <c r="G52" s="57">
        <v>189552.03699999966</v>
      </c>
      <c r="H52" s="57">
        <v>187191.92940000017</v>
      </c>
      <c r="I52" s="46"/>
    </row>
    <row r="53" spans="3:9" x14ac:dyDescent="0.2">
      <c r="C53" s="49" t="s">
        <v>35</v>
      </c>
      <c r="D53" s="50">
        <v>12814345.685579985</v>
      </c>
      <c r="E53" s="50">
        <v>13160803.968580008</v>
      </c>
      <c r="F53" s="50">
        <v>13265460.263169998</v>
      </c>
      <c r="G53" s="50">
        <v>13265460.263169998</v>
      </c>
      <c r="H53" s="50">
        <v>12575035.415110022</v>
      </c>
    </row>
    <row r="54" spans="3:9" x14ac:dyDescent="0.2">
      <c r="C54" s="51" t="s">
        <v>36</v>
      </c>
      <c r="D54" s="52">
        <f>+D53/D55</f>
        <v>0.85760141929831557</v>
      </c>
      <c r="E54" s="52">
        <f t="shared" ref="E54:H54" si="1">+E53/E55</f>
        <v>0.85660640978025571</v>
      </c>
      <c r="F54" s="52">
        <f t="shared" si="1"/>
        <v>0.86648542933558015</v>
      </c>
      <c r="G54" s="52">
        <f t="shared" si="1"/>
        <v>0.86648542933558015</v>
      </c>
      <c r="H54" s="52">
        <f t="shared" si="1"/>
        <v>0.86073259430824534</v>
      </c>
      <c r="I54" s="46"/>
    </row>
    <row r="55" spans="3:9" x14ac:dyDescent="0.2">
      <c r="C55" s="53" t="s">
        <v>25</v>
      </c>
      <c r="D55" s="54">
        <v>14942076.117439972</v>
      </c>
      <c r="E55" s="54">
        <v>15363886.866030028</v>
      </c>
      <c r="F55" s="54">
        <v>15309501.826639988</v>
      </c>
      <c r="G55" s="54">
        <v>15309501.826639988</v>
      </c>
      <c r="H55" s="54">
        <v>14609688.883940015</v>
      </c>
    </row>
    <row r="56" spans="3:9" x14ac:dyDescent="0.2">
      <c r="C56" s="40" t="s">
        <v>33</v>
      </c>
      <c r="D56" s="35"/>
      <c r="E56" s="35"/>
      <c r="F56" s="35"/>
      <c r="G56" s="35"/>
      <c r="H56" s="35"/>
    </row>
    <row r="57" spans="3:9" x14ac:dyDescent="0.2">
      <c r="C57" s="40" t="s">
        <v>44</v>
      </c>
      <c r="D57" s="35"/>
      <c r="E57" s="35"/>
      <c r="F57" s="35"/>
      <c r="G57" s="35"/>
      <c r="H57" s="35"/>
    </row>
    <row r="58" spans="3:9" ht="17.25" customHeight="1" x14ac:dyDescent="0.2">
      <c r="C58" s="40" t="s">
        <v>47</v>
      </c>
      <c r="D58" s="35"/>
      <c r="E58" s="35"/>
      <c r="F58" s="35"/>
      <c r="G58" s="35"/>
      <c r="H58" s="35"/>
    </row>
    <row r="59" spans="3:9" x14ac:dyDescent="0.2">
      <c r="C59" s="67" t="s">
        <v>53</v>
      </c>
      <c r="D59" s="35"/>
      <c r="E59" s="35"/>
      <c r="F59" s="35"/>
      <c r="G59" s="35"/>
      <c r="H59" s="35"/>
    </row>
    <row r="60" spans="3:9" x14ac:dyDescent="0.2">
      <c r="C60" s="39" t="s">
        <v>26</v>
      </c>
      <c r="D60" s="35"/>
      <c r="E60" s="35"/>
      <c r="F60" s="35"/>
      <c r="G60" s="35"/>
      <c r="H60" s="35"/>
    </row>
  </sheetData>
  <mergeCells count="16">
    <mergeCell ref="C37:C38"/>
    <mergeCell ref="D37:D38"/>
    <mergeCell ref="E37:E38"/>
    <mergeCell ref="F37:F38"/>
    <mergeCell ref="G37:H37"/>
    <mergeCell ref="A34:I34"/>
    <mergeCell ref="A35:I35"/>
    <mergeCell ref="A4:I4"/>
    <mergeCell ref="A3:I3"/>
    <mergeCell ref="A6:I6"/>
    <mergeCell ref="A7:I7"/>
    <mergeCell ref="F9:F10"/>
    <mergeCell ref="E9:E10"/>
    <mergeCell ref="D9:D10"/>
    <mergeCell ref="C9:C10"/>
    <mergeCell ref="G9:H9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&amp;L&amp;"Arial,Negrita Cursiva"Sección 6: Comercio con países con TLC&amp;R&amp;G</oddHeader>
    <oddFooter>&amp;LOficina de Estudios Económicos&amp;R&amp;D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topLeftCell="A6" zoomScaleNormal="100" workbookViewId="0">
      <selection activeCell="H54" sqref="H54"/>
    </sheetView>
  </sheetViews>
  <sheetFormatPr baseColWidth="10" defaultColWidth="0" defaultRowHeight="12.75" zeroHeight="1" x14ac:dyDescent="0.2"/>
  <cols>
    <col min="1" max="1" width="5.7109375" style="33" customWidth="1"/>
    <col min="2" max="2" width="4.5703125" style="33" customWidth="1"/>
    <col min="3" max="3" width="16.28515625" style="33" customWidth="1"/>
    <col min="4" max="7" width="14.85546875" style="33" bestFit="1" customWidth="1"/>
    <col min="8" max="8" width="14.5703125" style="33" customWidth="1"/>
    <col min="9" max="9" width="11.5703125" style="33" customWidth="1"/>
    <col min="10" max="13" width="0" style="33" hidden="1" customWidth="1"/>
    <col min="14" max="16384" width="11.5703125" style="33" hidden="1"/>
  </cols>
  <sheetData>
    <row r="1" spans="1:13" x14ac:dyDescent="0.2"/>
    <row r="2" spans="1:13" x14ac:dyDescent="0.2"/>
    <row r="3" spans="1:13" s="32" customFormat="1" x14ac:dyDescent="0.2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29"/>
      <c r="K3" s="29"/>
      <c r="L3" s="29"/>
      <c r="M3" s="29"/>
    </row>
    <row r="4" spans="1:13" s="32" customFormat="1" ht="20.25" x14ac:dyDescent="0.3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30"/>
      <c r="K4" s="30"/>
      <c r="L4" s="30"/>
    </row>
    <row r="5" spans="1:13" s="32" customFormat="1" ht="15" x14ac:dyDescent="0.2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32" customFormat="1" ht="15" x14ac:dyDescent="0.2">
      <c r="A6" s="79" t="s">
        <v>14</v>
      </c>
      <c r="B6" s="79"/>
      <c r="C6" s="79"/>
      <c r="D6" s="79"/>
      <c r="E6" s="79"/>
      <c r="F6" s="79"/>
      <c r="G6" s="79"/>
      <c r="H6" s="79"/>
      <c r="I6" s="79"/>
      <c r="J6" s="31"/>
      <c r="K6" s="31"/>
      <c r="L6" s="31"/>
      <c r="M6" s="31"/>
    </row>
    <row r="7" spans="1:13" s="32" customFormat="1" ht="15" x14ac:dyDescent="0.2">
      <c r="A7" s="79" t="s">
        <v>15</v>
      </c>
      <c r="B7" s="79"/>
      <c r="C7" s="79"/>
      <c r="D7" s="79"/>
      <c r="E7" s="79"/>
      <c r="F7" s="79"/>
      <c r="G7" s="79"/>
      <c r="H7" s="79"/>
      <c r="I7" s="79"/>
      <c r="J7" s="31"/>
      <c r="K7" s="31"/>
      <c r="L7" s="31"/>
      <c r="M7" s="31"/>
    </row>
    <row r="8" spans="1:13" x14ac:dyDescent="0.2">
      <c r="C8" s="34" t="s">
        <v>42</v>
      </c>
    </row>
    <row r="9" spans="1:13" x14ac:dyDescent="0.2">
      <c r="C9" s="81" t="s">
        <v>43</v>
      </c>
      <c r="D9" s="80" t="s">
        <v>49</v>
      </c>
      <c r="E9" s="80" t="s">
        <v>50</v>
      </c>
      <c r="F9" s="80" t="s">
        <v>51</v>
      </c>
      <c r="G9" s="82" t="s">
        <v>58</v>
      </c>
      <c r="H9" s="82"/>
    </row>
    <row r="10" spans="1:13" x14ac:dyDescent="0.2">
      <c r="C10" s="81"/>
      <c r="D10" s="80"/>
      <c r="E10" s="80"/>
      <c r="F10" s="80"/>
      <c r="G10" s="65" t="s">
        <v>51</v>
      </c>
      <c r="H10" s="65" t="s">
        <v>52</v>
      </c>
    </row>
    <row r="11" spans="1:13" x14ac:dyDescent="0.2">
      <c r="C11" s="36" t="s">
        <v>16</v>
      </c>
      <c r="D11" s="37">
        <v>1731285.5296400003</v>
      </c>
      <c r="E11" s="37">
        <v>1893015.123629997</v>
      </c>
      <c r="F11" s="37">
        <v>1998857.1331700012</v>
      </c>
      <c r="G11" s="37">
        <v>1998857.133170001</v>
      </c>
      <c r="H11" s="37">
        <v>1797848.8979500022</v>
      </c>
    </row>
    <row r="12" spans="1:13" x14ac:dyDescent="0.2">
      <c r="C12" s="36" t="s">
        <v>17</v>
      </c>
      <c r="D12" s="38">
        <v>791065.42446000117</v>
      </c>
      <c r="E12" s="38">
        <v>845634.42362000025</v>
      </c>
      <c r="F12" s="38">
        <v>888339.12280999939</v>
      </c>
      <c r="G12" s="38">
        <v>888339.12280999939</v>
      </c>
      <c r="H12" s="38">
        <v>751137.38209999958</v>
      </c>
    </row>
    <row r="13" spans="1:13" x14ac:dyDescent="0.2">
      <c r="C13" s="36" t="s">
        <v>18</v>
      </c>
      <c r="D13" s="38">
        <v>695262.21352000069</v>
      </c>
      <c r="E13" s="38">
        <v>726098.08270999847</v>
      </c>
      <c r="F13" s="38">
        <v>653675.09721999906</v>
      </c>
      <c r="G13" s="38">
        <v>653675.09721999906</v>
      </c>
      <c r="H13" s="38">
        <v>604477.29681999853</v>
      </c>
    </row>
    <row r="14" spans="1:13" x14ac:dyDescent="0.2">
      <c r="C14" s="36" t="s">
        <v>39</v>
      </c>
      <c r="D14" s="38">
        <v>791518.64436999767</v>
      </c>
      <c r="E14" s="38">
        <v>819272.8981699975</v>
      </c>
      <c r="F14" s="38">
        <v>687092.8164399988</v>
      </c>
      <c r="G14" s="38">
        <v>687092.8164399988</v>
      </c>
      <c r="H14" s="38">
        <v>676375.19283000042</v>
      </c>
    </row>
    <row r="15" spans="1:13" x14ac:dyDescent="0.2">
      <c r="C15" s="36" t="s">
        <v>40</v>
      </c>
      <c r="D15" s="38">
        <v>63050.560229999988</v>
      </c>
      <c r="E15" s="38">
        <v>68992.513229999895</v>
      </c>
      <c r="F15" s="38">
        <v>68218.100080000018</v>
      </c>
      <c r="G15" s="38">
        <v>68218.100080000004</v>
      </c>
      <c r="H15" s="38">
        <v>61896.096530000003</v>
      </c>
    </row>
    <row r="16" spans="1:13" x14ac:dyDescent="0.2">
      <c r="C16" s="36" t="s">
        <v>19</v>
      </c>
      <c r="D16" s="38">
        <v>446254.47689999931</v>
      </c>
      <c r="E16" s="38">
        <v>493321.45885000011</v>
      </c>
      <c r="F16" s="38">
        <v>481425.53990999918</v>
      </c>
      <c r="G16" s="38">
        <v>481425.53990999918</v>
      </c>
      <c r="H16" s="38">
        <v>406292.8477099989</v>
      </c>
    </row>
    <row r="17" spans="3:9" x14ac:dyDescent="0.2">
      <c r="C17" s="36" t="s">
        <v>37</v>
      </c>
      <c r="D17" s="38">
        <v>12014497.551610006</v>
      </c>
      <c r="E17" s="38">
        <v>12986020.694110014</v>
      </c>
      <c r="F17" s="38">
        <v>13276840.21490998</v>
      </c>
      <c r="G17" s="38">
        <v>13276840.21490998</v>
      </c>
      <c r="H17" s="38">
        <v>10539757.003820088</v>
      </c>
    </row>
    <row r="18" spans="3:9" x14ac:dyDescent="0.2">
      <c r="C18" s="36" t="s">
        <v>54</v>
      </c>
      <c r="D18" s="38">
        <v>128569.78454000024</v>
      </c>
      <c r="E18" s="38">
        <v>103052.35648999999</v>
      </c>
      <c r="F18" s="38">
        <v>87980.149160000146</v>
      </c>
      <c r="G18" s="38">
        <v>87980.149160000161</v>
      </c>
      <c r="H18" s="38">
        <v>78424.662910000043</v>
      </c>
    </row>
    <row r="19" spans="3:9" x14ac:dyDescent="0.2">
      <c r="C19" s="36" t="s">
        <v>20</v>
      </c>
      <c r="D19" s="38">
        <v>2913621.4840300004</v>
      </c>
      <c r="E19" s="38">
        <v>3642424.2685800083</v>
      </c>
      <c r="F19" s="38">
        <v>4268205.7506899936</v>
      </c>
      <c r="G19" s="38">
        <v>4268205.7506899927</v>
      </c>
      <c r="H19" s="38">
        <v>3252060.2086899895</v>
      </c>
    </row>
    <row r="20" spans="3:9" x14ac:dyDescent="0.2">
      <c r="C20" s="36" t="s">
        <v>21</v>
      </c>
      <c r="D20" s="38">
        <v>3436894.6836500037</v>
      </c>
      <c r="E20" s="38">
        <v>3947393.6753000133</v>
      </c>
      <c r="F20" s="38">
        <v>3879621.8539700098</v>
      </c>
      <c r="G20" s="38">
        <v>3879621.8539700103</v>
      </c>
      <c r="H20" s="38">
        <v>2925826.5008299984</v>
      </c>
    </row>
    <row r="21" spans="3:9" x14ac:dyDescent="0.2">
      <c r="C21" s="36" t="s">
        <v>48</v>
      </c>
      <c r="D21" s="38">
        <v>81645.098550000053</v>
      </c>
      <c r="E21" s="38">
        <v>89897.287700000015</v>
      </c>
      <c r="F21" s="38">
        <v>97544.013350000067</v>
      </c>
      <c r="G21" s="38">
        <v>97544.013350000081</v>
      </c>
      <c r="H21" s="38">
        <v>94417.073940000017</v>
      </c>
    </row>
    <row r="22" spans="3:9" x14ac:dyDescent="0.2">
      <c r="C22" s="36" t="s">
        <v>22</v>
      </c>
      <c r="D22" s="38">
        <v>88068.738689999998</v>
      </c>
      <c r="E22" s="38">
        <v>87454.455300000031</v>
      </c>
      <c r="F22" s="38">
        <v>62724.48929999995</v>
      </c>
      <c r="G22" s="38">
        <v>62724.489299999943</v>
      </c>
      <c r="H22" s="38">
        <v>69375.628950000013</v>
      </c>
    </row>
    <row r="23" spans="3:9" x14ac:dyDescent="0.2">
      <c r="C23" s="36" t="s">
        <v>23</v>
      </c>
      <c r="D23" s="38">
        <v>6855242.1105199447</v>
      </c>
      <c r="E23" s="38">
        <v>7583465.9605499376</v>
      </c>
      <c r="F23" s="38">
        <v>8132696.4060900481</v>
      </c>
      <c r="G23" s="38">
        <v>8132696.4060900481</v>
      </c>
      <c r="H23" s="38">
        <v>6258045.2281300183</v>
      </c>
    </row>
    <row r="24" spans="3:9" x14ac:dyDescent="0.2">
      <c r="C24" s="36" t="s">
        <v>24</v>
      </c>
      <c r="D24" s="57">
        <v>219813.79402999993</v>
      </c>
      <c r="E24" s="57">
        <v>136970.24410999997</v>
      </c>
      <c r="F24" s="57">
        <v>44907.924520000015</v>
      </c>
      <c r="G24" s="57">
        <v>44907.924520000015</v>
      </c>
      <c r="H24" s="57">
        <v>27555.581550000006</v>
      </c>
      <c r="I24" s="48"/>
    </row>
    <row r="25" spans="3:9" x14ac:dyDescent="0.2">
      <c r="C25" s="49" t="s">
        <v>35</v>
      </c>
      <c r="D25" s="50">
        <v>30256790.094739951</v>
      </c>
      <c r="E25" s="50">
        <v>33423013.442349967</v>
      </c>
      <c r="F25" s="50">
        <v>34628128.611620031</v>
      </c>
      <c r="G25" s="50">
        <v>34628128.611620031</v>
      </c>
      <c r="H25" s="50">
        <v>27543489.602760095</v>
      </c>
      <c r="I25" s="48"/>
    </row>
    <row r="26" spans="3:9" x14ac:dyDescent="0.2">
      <c r="C26" s="51" t="s">
        <v>36</v>
      </c>
      <c r="D26" s="52">
        <f>+D25/D27</f>
        <v>0.65674181337247539</v>
      </c>
      <c r="E26" s="52">
        <f t="shared" ref="E26:H26" si="0">+E25/E27</f>
        <v>0.65240373627362758</v>
      </c>
      <c r="F26" s="52">
        <f>+F25/F27</f>
        <v>0.6570475206859524</v>
      </c>
      <c r="G26" s="52">
        <f t="shared" si="0"/>
        <v>0.6570475206859524</v>
      </c>
      <c r="H26" s="52">
        <f t="shared" si="0"/>
        <v>0.63334874726375745</v>
      </c>
    </row>
    <row r="27" spans="3:9" x14ac:dyDescent="0.2">
      <c r="C27" s="53" t="s">
        <v>25</v>
      </c>
      <c r="D27" s="54">
        <f>46071057877.9299/1000</f>
        <v>46071057.877929904</v>
      </c>
      <c r="E27" s="54">
        <f>51230567184.1399/1000</f>
        <v>51230567.1841399</v>
      </c>
      <c r="F27" s="54">
        <f>52702624272.09/1000</f>
        <v>52702624.272089995</v>
      </c>
      <c r="G27" s="54">
        <f>52702624272.09/1000</f>
        <v>52702624.272089995</v>
      </c>
      <c r="H27" s="54">
        <f>43488662007.71/1000</f>
        <v>43488662.007710002</v>
      </c>
      <c r="I27" s="46"/>
    </row>
    <row r="28" spans="3:9" x14ac:dyDescent="0.2">
      <c r="C28" s="40" t="s">
        <v>56</v>
      </c>
      <c r="D28" s="37"/>
      <c r="E28" s="55"/>
      <c r="F28" s="56"/>
      <c r="G28" s="56"/>
      <c r="H28" s="56"/>
    </row>
    <row r="29" spans="3:9" x14ac:dyDescent="0.2">
      <c r="C29" s="40" t="s">
        <v>44</v>
      </c>
      <c r="D29" s="35"/>
      <c r="E29" s="35"/>
      <c r="F29" s="35"/>
      <c r="G29" s="35"/>
      <c r="H29" s="35"/>
    </row>
    <row r="30" spans="3:9" x14ac:dyDescent="0.2">
      <c r="C30" s="40" t="s">
        <v>47</v>
      </c>
      <c r="D30" s="35"/>
      <c r="E30" s="35"/>
      <c r="F30" s="35"/>
      <c r="G30" s="35"/>
      <c r="H30" s="35"/>
    </row>
    <row r="31" spans="3:9" x14ac:dyDescent="0.2">
      <c r="C31" s="67" t="s">
        <v>57</v>
      </c>
      <c r="D31" s="35"/>
      <c r="E31" s="35"/>
      <c r="F31" s="35"/>
      <c r="G31" s="35"/>
      <c r="H31" s="35"/>
    </row>
    <row r="32" spans="3:9" x14ac:dyDescent="0.2">
      <c r="C32" s="39" t="s">
        <v>26</v>
      </c>
      <c r="D32" s="35"/>
      <c r="E32" s="35"/>
      <c r="F32" s="35"/>
      <c r="G32" s="35"/>
      <c r="H32" s="35"/>
    </row>
    <row r="33" spans="1:9" x14ac:dyDescent="0.2"/>
    <row r="34" spans="1:9" x14ac:dyDescent="0.2">
      <c r="A34" s="79" t="s">
        <v>28</v>
      </c>
      <c r="B34" s="79"/>
      <c r="C34" s="79"/>
      <c r="D34" s="79"/>
      <c r="E34" s="79"/>
      <c r="F34" s="79"/>
      <c r="G34" s="79"/>
      <c r="H34" s="79"/>
      <c r="I34" s="79"/>
    </row>
    <row r="35" spans="1:9" x14ac:dyDescent="0.2">
      <c r="A35" s="79" t="s">
        <v>15</v>
      </c>
      <c r="B35" s="79"/>
      <c r="C35" s="79"/>
      <c r="D35" s="79"/>
      <c r="E35" s="79"/>
      <c r="F35" s="79"/>
      <c r="G35" s="79"/>
      <c r="H35" s="79"/>
      <c r="I35" s="79"/>
    </row>
    <row r="36" spans="1:9" x14ac:dyDescent="0.2">
      <c r="C36" s="34" t="s">
        <v>42</v>
      </c>
      <c r="D36" s="35"/>
      <c r="E36" s="35"/>
      <c r="F36" s="35"/>
      <c r="G36" s="35"/>
      <c r="H36" s="35"/>
    </row>
    <row r="37" spans="1:9" x14ac:dyDescent="0.2">
      <c r="C37" s="81" t="s">
        <v>43</v>
      </c>
      <c r="D37" s="80" t="s">
        <v>49</v>
      </c>
      <c r="E37" s="80" t="s">
        <v>50</v>
      </c>
      <c r="F37" s="80" t="s">
        <v>51</v>
      </c>
      <c r="G37" s="82" t="s">
        <v>58</v>
      </c>
      <c r="H37" s="82"/>
    </row>
    <row r="38" spans="1:9" x14ac:dyDescent="0.2">
      <c r="C38" s="81"/>
      <c r="D38" s="80"/>
      <c r="E38" s="80"/>
      <c r="F38" s="80"/>
      <c r="G38" s="65" t="s">
        <v>51</v>
      </c>
      <c r="H38" s="65" t="s">
        <v>52</v>
      </c>
    </row>
    <row r="39" spans="1:9" x14ac:dyDescent="0.2">
      <c r="C39" s="36" t="s">
        <v>16</v>
      </c>
      <c r="D39" s="37">
        <v>1709435.1902900005</v>
      </c>
      <c r="E39" s="37">
        <v>1871339.2307699979</v>
      </c>
      <c r="F39" s="37">
        <v>1919974.3054300004</v>
      </c>
      <c r="G39" s="37">
        <v>1919974.3054300004</v>
      </c>
      <c r="H39" s="37">
        <v>1718355.4748100026</v>
      </c>
    </row>
    <row r="40" spans="1:9" x14ac:dyDescent="0.2">
      <c r="C40" s="36" t="s">
        <v>17</v>
      </c>
      <c r="D40" s="38">
        <v>788227.97228000115</v>
      </c>
      <c r="E40" s="38">
        <v>842452.27173000027</v>
      </c>
      <c r="F40" s="38">
        <v>831438.88121999986</v>
      </c>
      <c r="G40" s="38">
        <v>831438.88121999975</v>
      </c>
      <c r="H40" s="38">
        <v>748173.36719999905</v>
      </c>
    </row>
    <row r="41" spans="1:9" x14ac:dyDescent="0.2">
      <c r="C41" s="36" t="s">
        <v>18</v>
      </c>
      <c r="D41" s="38">
        <v>688422.28591000068</v>
      </c>
      <c r="E41" s="38">
        <v>720953.60372999858</v>
      </c>
      <c r="F41" s="38">
        <v>650338.18611999904</v>
      </c>
      <c r="G41" s="38">
        <v>650338.18611999904</v>
      </c>
      <c r="H41" s="38">
        <v>602733.65478999866</v>
      </c>
    </row>
    <row r="42" spans="1:9" x14ac:dyDescent="0.2">
      <c r="C42" s="36" t="s">
        <v>39</v>
      </c>
      <c r="D42" s="38">
        <v>773078.09673999774</v>
      </c>
      <c r="E42" s="38">
        <v>811172.46915999684</v>
      </c>
      <c r="F42" s="38">
        <v>680442.29921999865</v>
      </c>
      <c r="G42" s="38">
        <v>680442.29921999865</v>
      </c>
      <c r="H42" s="38">
        <v>672185.87639000046</v>
      </c>
    </row>
    <row r="43" spans="1:9" x14ac:dyDescent="0.2">
      <c r="C43" s="36" t="s">
        <v>40</v>
      </c>
      <c r="D43" s="38">
        <v>63050.560229999988</v>
      </c>
      <c r="E43" s="38">
        <v>68992.513229999895</v>
      </c>
      <c r="F43" s="38">
        <v>68216.092280000012</v>
      </c>
      <c r="G43" s="38">
        <v>68216.092279999997</v>
      </c>
      <c r="H43" s="38">
        <v>61896.096530000003</v>
      </c>
    </row>
    <row r="44" spans="1:9" x14ac:dyDescent="0.2">
      <c r="C44" s="36" t="s">
        <v>19</v>
      </c>
      <c r="D44" s="38">
        <v>432920.42420999939</v>
      </c>
      <c r="E44" s="38">
        <v>473770.91095000022</v>
      </c>
      <c r="F44" s="38">
        <v>480081.45095999929</v>
      </c>
      <c r="G44" s="38">
        <v>480081.45095999917</v>
      </c>
      <c r="H44" s="38">
        <v>403569.86705999874</v>
      </c>
    </row>
    <row r="45" spans="1:9" x14ac:dyDescent="0.2">
      <c r="C45" s="36" t="s">
        <v>37</v>
      </c>
      <c r="D45" s="38">
        <v>9472515.5735700242</v>
      </c>
      <c r="E45" s="38">
        <v>10384573.133140022</v>
      </c>
      <c r="F45" s="38">
        <v>9815355.542100003</v>
      </c>
      <c r="G45" s="38">
        <v>9815355.542100003</v>
      </c>
      <c r="H45" s="38">
        <v>8709630.9841900486</v>
      </c>
    </row>
    <row r="46" spans="1:9" x14ac:dyDescent="0.2">
      <c r="C46" s="36" t="s">
        <v>54</v>
      </c>
      <c r="D46" s="38">
        <v>127200.91807000004</v>
      </c>
      <c r="E46" s="38">
        <v>101313.31879000002</v>
      </c>
      <c r="F46" s="38">
        <v>86212.303720000025</v>
      </c>
      <c r="G46" s="38">
        <v>86212.303720000171</v>
      </c>
      <c r="H46" s="38">
        <v>77136.552890000108</v>
      </c>
    </row>
    <row r="47" spans="1:9" x14ac:dyDescent="0.2">
      <c r="C47" s="36" t="s">
        <v>20</v>
      </c>
      <c r="D47" s="38">
        <v>2887451.1170300017</v>
      </c>
      <c r="E47" s="38">
        <v>3607888.5334000052</v>
      </c>
      <c r="F47" s="38">
        <v>4235647.4467799924</v>
      </c>
      <c r="G47" s="38">
        <v>4235647.4467799915</v>
      </c>
      <c r="H47" s="38">
        <v>3228415.0051299902</v>
      </c>
    </row>
    <row r="48" spans="1:9" x14ac:dyDescent="0.2">
      <c r="C48" s="36" t="s">
        <v>21</v>
      </c>
      <c r="D48" s="38">
        <v>3250103.3717600033</v>
      </c>
      <c r="E48" s="38">
        <v>3711147.8175000134</v>
      </c>
      <c r="F48" s="38">
        <v>3734892.8231400098</v>
      </c>
      <c r="G48" s="38">
        <v>3734892.8231400102</v>
      </c>
      <c r="H48" s="38">
        <v>2911375.3735000012</v>
      </c>
    </row>
    <row r="49" spans="3:9" x14ac:dyDescent="0.2">
      <c r="C49" s="36" t="s">
        <v>48</v>
      </c>
      <c r="D49" s="38">
        <v>81645.098550000053</v>
      </c>
      <c r="E49" s="38">
        <v>89897.287700000015</v>
      </c>
      <c r="F49" s="38">
        <v>97407.978800000055</v>
      </c>
      <c r="G49" s="38">
        <v>97407.978800000055</v>
      </c>
      <c r="H49" s="38">
        <v>94408.485910000018</v>
      </c>
    </row>
    <row r="50" spans="3:9" x14ac:dyDescent="0.2">
      <c r="C50" s="36" t="s">
        <v>22</v>
      </c>
      <c r="D50" s="38">
        <v>87786.467440000008</v>
      </c>
      <c r="E50" s="38">
        <v>87188.269730000015</v>
      </c>
      <c r="F50" s="38">
        <v>62474.694489999965</v>
      </c>
      <c r="G50" s="38">
        <v>62474.694489999958</v>
      </c>
      <c r="H50" s="38">
        <v>69156.730550000007</v>
      </c>
    </row>
    <row r="51" spans="3:9" x14ac:dyDescent="0.2">
      <c r="C51" s="36" t="s">
        <v>23</v>
      </c>
      <c r="D51" s="38">
        <v>6620542.9269099459</v>
      </c>
      <c r="E51" s="38">
        <v>7385986.3536799466</v>
      </c>
      <c r="F51" s="38">
        <v>7894185.077250028</v>
      </c>
      <c r="G51" s="38">
        <v>7894185.077250029</v>
      </c>
      <c r="H51" s="38">
        <v>6120030.3299400052</v>
      </c>
      <c r="I51" s="48"/>
    </row>
    <row r="52" spans="3:9" x14ac:dyDescent="0.2">
      <c r="C52" s="36" t="s">
        <v>24</v>
      </c>
      <c r="D52" s="57">
        <v>211397.11238999999</v>
      </c>
      <c r="E52" s="57">
        <v>133564.70787999994</v>
      </c>
      <c r="F52" s="57">
        <v>44334.271850000019</v>
      </c>
      <c r="G52" s="57">
        <v>44334.271850000019</v>
      </c>
      <c r="H52" s="57">
        <v>27255.372240000001</v>
      </c>
      <c r="I52" s="48"/>
    </row>
    <row r="53" spans="3:9" x14ac:dyDescent="0.2">
      <c r="C53" s="49" t="s">
        <v>35</v>
      </c>
      <c r="D53" s="50">
        <f>27193777115.38/1000</f>
        <v>27193777.11538</v>
      </c>
      <c r="E53" s="50">
        <f>30290240421.39/1000</f>
        <v>30290240.421390001</v>
      </c>
      <c r="F53" s="50">
        <f>30601001353.36/1000</f>
        <v>30601001.353360001</v>
      </c>
      <c r="G53" s="50">
        <v>30601001.353360031</v>
      </c>
      <c r="H53" s="50">
        <v>25444323.171130043</v>
      </c>
    </row>
    <row r="54" spans="3:9" x14ac:dyDescent="0.2">
      <c r="C54" s="51" t="s">
        <v>36</v>
      </c>
      <c r="D54" s="52">
        <f>+D53/D55</f>
        <v>0.64612677157770027</v>
      </c>
      <c r="E54" s="52">
        <f t="shared" ref="E54:H54" si="1">+E53/E55</f>
        <v>0.63758088803398105</v>
      </c>
      <c r="F54" s="52">
        <f t="shared" si="1"/>
        <v>0.63782050811160595</v>
      </c>
      <c r="G54" s="52">
        <f t="shared" si="1"/>
        <v>0.63782050811160651</v>
      </c>
      <c r="H54" s="52">
        <f t="shared" si="1"/>
        <v>0.61862982163218128</v>
      </c>
      <c r="I54" s="46"/>
    </row>
    <row r="55" spans="3:9" x14ac:dyDescent="0.2">
      <c r="C55" s="53" t="s">
        <v>25</v>
      </c>
      <c r="D55" s="54">
        <f>42087370948.86/1000</f>
        <v>42087370.948859997</v>
      </c>
      <c r="E55" s="54">
        <f>47508074645.6999/1000</f>
        <v>47508074.645699896</v>
      </c>
      <c r="F55" s="54">
        <f>47977449712.2401/1000</f>
        <v>47977449.7122401</v>
      </c>
      <c r="G55" s="54">
        <f>47977449712.2401/1000</f>
        <v>47977449.7122401</v>
      </c>
      <c r="H55" s="54">
        <f>41130127066.94/1000</f>
        <v>41130127.066940002</v>
      </c>
    </row>
    <row r="56" spans="3:9" x14ac:dyDescent="0.2">
      <c r="C56" s="40" t="s">
        <v>56</v>
      </c>
      <c r="D56" s="35"/>
      <c r="E56" s="35"/>
      <c r="F56" s="35"/>
      <c r="G56" s="35"/>
      <c r="H56" s="35"/>
    </row>
    <row r="57" spans="3:9" x14ac:dyDescent="0.2">
      <c r="C57" s="40" t="s">
        <v>44</v>
      </c>
      <c r="D57" s="35"/>
      <c r="E57" s="35"/>
      <c r="F57" s="35"/>
      <c r="G57" s="35"/>
      <c r="H57" s="35"/>
    </row>
    <row r="58" spans="3:9" x14ac:dyDescent="0.2">
      <c r="C58" s="40" t="s">
        <v>47</v>
      </c>
      <c r="D58" s="35"/>
      <c r="E58" s="35"/>
      <c r="F58" s="35"/>
      <c r="G58" s="35"/>
      <c r="H58" s="35"/>
    </row>
    <row r="59" spans="3:9" x14ac:dyDescent="0.2">
      <c r="C59" s="67" t="s">
        <v>57</v>
      </c>
    </row>
    <row r="60" spans="3:9" x14ac:dyDescent="0.2">
      <c r="C60" s="39" t="s">
        <v>26</v>
      </c>
    </row>
    <row r="61" spans="3:9" hidden="1" x14ac:dyDescent="0.2"/>
    <row r="62" spans="3:9" hidden="1" x14ac:dyDescent="0.2"/>
    <row r="63" spans="3:9" hidden="1" x14ac:dyDescent="0.2"/>
    <row r="64" spans="3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mergeCells count="16">
    <mergeCell ref="C37:C38"/>
    <mergeCell ref="D37:D38"/>
    <mergeCell ref="E37:E38"/>
    <mergeCell ref="F37:F38"/>
    <mergeCell ref="G37:H37"/>
    <mergeCell ref="A34:I34"/>
    <mergeCell ref="A35:I35"/>
    <mergeCell ref="A3:I3"/>
    <mergeCell ref="A4:I4"/>
    <mergeCell ref="A6:I6"/>
    <mergeCell ref="A7:I7"/>
    <mergeCell ref="C9:C10"/>
    <mergeCell ref="D9:D10"/>
    <mergeCell ref="E9:E10"/>
    <mergeCell ref="F9:F10"/>
    <mergeCell ref="G9:H9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&amp;L&amp;"Arial,Negrita Cursiva"Sección 6: Comercio con países con TLC&amp;R&amp;G</oddHeader>
    <oddFooter>&amp;LOficina de Estudios Económicos&amp;R&amp;D</oddFooter>
  </headerFooter>
  <ignoredErrors>
    <ignoredError sqref="G10:H10 G38:H38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pg. 15</vt:lpstr>
      <vt:lpstr>pg. 15A</vt:lpstr>
      <vt:lpstr>pg. 15B</vt:lpstr>
      <vt:lpstr>'pg. 15'!Área_de_impresión</vt:lpstr>
    </vt:vector>
  </TitlesOfParts>
  <Company>OEE Mincit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06 Sección comercio con países con TLC</dc:subject>
  <dc:creator>Martha Alvarez</dc:creator>
  <dc:description>Elaboró:  Yelena Carbonó Fecha: 16-02-2021_x000d_
Revisó y Aprobó: Clara Patricia Martín y Alvaro Abdenago; Fecha: 16-02-2021</dc:description>
  <cp:lastModifiedBy>Yelena Veronica Carbono de la Rosa</cp:lastModifiedBy>
  <cp:lastPrinted>2020-02-28T16:32:22Z</cp:lastPrinted>
  <dcterms:created xsi:type="dcterms:W3CDTF">2007-05-30T23:21:29Z</dcterms:created>
  <dcterms:modified xsi:type="dcterms:W3CDTF">2021-02-16T17:48:44Z</dcterms:modified>
</cp:coreProperties>
</file>