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ESTUDIOS ECONOMICOS\106-38,08 Instrumentos de Controles de Productos\Productos Turismo\2. Producto Estadisiticas Intercambiables\2025\"/>
    </mc:Choice>
  </mc:AlternateContent>
  <xr:revisionPtr revIDLastSave="0" documentId="13_ncr:1_{5FE0BBB8-E66D-4CFB-8030-18B80DFA7C6F}" xr6:coauthVersionLast="47" xr6:coauthVersionMax="47" xr10:uidLastSave="{00000000-0000-0000-0000-000000000000}"/>
  <bookViews>
    <workbookView xWindow="-120" yWindow="-120" windowWidth="20730" windowHeight="11160" tabRatio="619" activeTab="4" xr2:uid="{00000000-000D-0000-FFFF-FFFF00000000}"/>
  </bookViews>
  <sheets>
    <sheet name="pg. 10" sheetId="39" r:id="rId1"/>
    <sheet name="pg. 11" sheetId="40" r:id="rId2"/>
    <sheet name="pg. 12" sheetId="35" r:id="rId3"/>
    <sheet name="pg. 13" sheetId="36" r:id="rId4"/>
    <sheet name="pg. 14" sheetId="37" r:id="rId5"/>
  </sheets>
  <definedNames>
    <definedName name="_xlnm.Print_Area" localSheetId="0">'pg. 10'!$A$1:$K$43</definedName>
    <definedName name="_xlnm.Print_Area" localSheetId="1">'pg. 11'!$A$1:$I$54</definedName>
    <definedName name="_xlnm.Print_Area" localSheetId="2">'pg. 12'!$A$1:$M$54</definedName>
    <definedName name="_xlnm.Print_Area" localSheetId="4">'pg. 14'!$B$1:$K$97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39" l="1"/>
  <c r="E41" i="39"/>
  <c r="J5" i="36" l="1"/>
  <c r="G49" i="40" l="1"/>
  <c r="F14" i="40" l="1"/>
  <c r="G14" i="40"/>
  <c r="B14" i="40"/>
  <c r="C14" i="40"/>
  <c r="D14" i="40"/>
  <c r="D28" i="35" l="1"/>
  <c r="A21" i="35"/>
  <c r="E28" i="35" s="1"/>
  <c r="E26" i="40" l="1"/>
  <c r="E25" i="40"/>
  <c r="H29" i="35" l="1"/>
  <c r="I28" i="35"/>
  <c r="I30" i="35"/>
  <c r="I29" i="35"/>
  <c r="I31" i="35" l="1"/>
  <c r="I32" i="35"/>
  <c r="I33" i="35"/>
  <c r="I34" i="35"/>
  <c r="I35" i="35"/>
  <c r="I36" i="35"/>
  <c r="I37" i="35"/>
  <c r="I38" i="35"/>
  <c r="H11" i="40" l="1"/>
  <c r="B85" i="37" l="1"/>
  <c r="G9" i="36" l="1"/>
  <c r="G10" i="36"/>
  <c r="G11" i="36"/>
  <c r="G12" i="36"/>
  <c r="G13" i="36"/>
  <c r="G14" i="36"/>
  <c r="G15" i="36"/>
  <c r="G16" i="36"/>
  <c r="G17" i="36"/>
  <c r="G18" i="36"/>
  <c r="G19" i="36"/>
  <c r="H13" i="36"/>
  <c r="G28" i="35"/>
  <c r="F28" i="35"/>
  <c r="E11" i="40"/>
  <c r="G32" i="40"/>
  <c r="D42" i="36"/>
  <c r="E40" i="35"/>
  <c r="D40" i="35"/>
  <c r="F20" i="36"/>
  <c r="E20" i="36"/>
  <c r="C42" i="36"/>
  <c r="D20" i="36"/>
  <c r="C20" i="36"/>
  <c r="E9" i="40"/>
  <c r="E40" i="40" s="1"/>
  <c r="E39" i="39"/>
  <c r="E30" i="39"/>
  <c r="E31" i="39"/>
  <c r="E32" i="39"/>
  <c r="E33" i="39"/>
  <c r="E34" i="39"/>
  <c r="E35" i="39"/>
  <c r="E36" i="39"/>
  <c r="E37" i="39"/>
  <c r="E38" i="39"/>
  <c r="E29" i="39"/>
  <c r="E8" i="39"/>
  <c r="E9" i="39"/>
  <c r="E10" i="39"/>
  <c r="E12" i="39"/>
  <c r="E13" i="39"/>
  <c r="E14" i="39"/>
  <c r="E16" i="39"/>
  <c r="E17" i="39"/>
  <c r="E18" i="39"/>
  <c r="E11" i="39"/>
  <c r="E19" i="39"/>
  <c r="E15" i="39"/>
  <c r="B86" i="37"/>
  <c r="H7" i="36"/>
  <c r="H29" i="36" s="1"/>
  <c r="B68" i="37"/>
  <c r="H30" i="35"/>
  <c r="B20" i="37"/>
  <c r="B69" i="37" s="1"/>
  <c r="C40" i="35"/>
  <c r="H39" i="35"/>
  <c r="B40" i="35"/>
  <c r="H38" i="35"/>
  <c r="H37" i="35"/>
  <c r="H36" i="35"/>
  <c r="H35" i="35"/>
  <c r="H34" i="35"/>
  <c r="H33" i="35"/>
  <c r="H32" i="35"/>
  <c r="H31" i="35"/>
  <c r="C7" i="35"/>
  <c r="C21" i="35"/>
  <c r="G7" i="36"/>
  <c r="J28" i="36"/>
  <c r="B17" i="37"/>
  <c r="B66" i="37" s="1"/>
  <c r="D23" i="40"/>
  <c r="C23" i="40"/>
  <c r="B23" i="40"/>
  <c r="F49" i="40"/>
  <c r="F32" i="40"/>
  <c r="E12" i="40"/>
  <c r="H18" i="36"/>
  <c r="H17" i="36"/>
  <c r="H16" i="36"/>
  <c r="H15" i="36"/>
  <c r="H14" i="36"/>
  <c r="H12" i="36"/>
  <c r="H11" i="36"/>
  <c r="H10" i="36"/>
  <c r="H9" i="36"/>
  <c r="G37" i="36"/>
  <c r="G41" i="36"/>
  <c r="G40" i="36"/>
  <c r="G39" i="36"/>
  <c r="G38" i="36"/>
  <c r="G36" i="36"/>
  <c r="G35" i="36"/>
  <c r="G34" i="36"/>
  <c r="G33" i="36"/>
  <c r="G32" i="36"/>
  <c r="G31" i="36"/>
  <c r="B32" i="40"/>
  <c r="C32" i="40"/>
  <c r="H13" i="40"/>
  <c r="H12" i="40"/>
  <c r="E13" i="40"/>
  <c r="D32" i="40"/>
  <c r="H31" i="40"/>
  <c r="H30" i="40"/>
  <c r="H29" i="40"/>
  <c r="H28" i="40"/>
  <c r="H27" i="40"/>
  <c r="H26" i="40"/>
  <c r="H25" i="40"/>
  <c r="E48" i="40"/>
  <c r="E47" i="40"/>
  <c r="E46" i="40"/>
  <c r="E45" i="40"/>
  <c r="E44" i="40"/>
  <c r="E43" i="40"/>
  <c r="E42" i="40"/>
  <c r="H48" i="40"/>
  <c r="H47" i="40"/>
  <c r="H46" i="40"/>
  <c r="H45" i="40"/>
  <c r="H44" i="40"/>
  <c r="H43" i="40"/>
  <c r="H42" i="40"/>
  <c r="D49" i="40"/>
  <c r="C49" i="40"/>
  <c r="B49" i="40"/>
  <c r="F6" i="39"/>
  <c r="D40" i="40"/>
  <c r="C40" i="40"/>
  <c r="B40" i="40"/>
  <c r="H23" i="40"/>
  <c r="H40" i="40" s="1"/>
  <c r="G23" i="40"/>
  <c r="G40" i="40" s="1"/>
  <c r="F23" i="40"/>
  <c r="F40" i="40" s="1"/>
  <c r="E28" i="36"/>
  <c r="H19" i="36" l="1"/>
  <c r="G29" i="35"/>
  <c r="I39" i="35"/>
  <c r="F30" i="35"/>
  <c r="F29" i="35"/>
  <c r="G29" i="36"/>
  <c r="G20" i="36"/>
  <c r="G42" i="36"/>
  <c r="F34" i="35"/>
  <c r="H20" i="36"/>
  <c r="E49" i="40"/>
  <c r="E32" i="40"/>
  <c r="E23" i="40"/>
  <c r="E14" i="40"/>
  <c r="H14" i="40"/>
  <c r="H40" i="35"/>
  <c r="G31" i="35"/>
  <c r="G40" i="35"/>
  <c r="F40" i="35"/>
  <c r="G38" i="35"/>
  <c r="G39" i="35"/>
  <c r="G35" i="35"/>
  <c r="G36" i="35"/>
  <c r="G33" i="35"/>
  <c r="G30" i="35"/>
  <c r="G34" i="35"/>
  <c r="F39" i="35"/>
  <c r="G32" i="35"/>
  <c r="F31" i="35"/>
  <c r="G37" i="35"/>
  <c r="F38" i="35"/>
  <c r="H49" i="40"/>
  <c r="H32" i="40"/>
  <c r="F37" i="35"/>
  <c r="F33" i="35"/>
  <c r="F35" i="35"/>
  <c r="I40" i="35"/>
  <c r="F36" i="35"/>
  <c r="F32" i="35"/>
  <c r="E28" i="40" l="1"/>
  <c r="E29" i="40"/>
  <c r="E27" i="40"/>
  <c r="E30" i="40"/>
  <c r="E31" i="40"/>
  <c r="C16" i="35" l="1"/>
  <c r="C18" i="35"/>
  <c r="C8" i="35"/>
  <c r="C9" i="35"/>
  <c r="C17" i="35"/>
  <c r="C10" i="35"/>
  <c r="C12" i="35"/>
  <c r="C14" i="35"/>
  <c r="C11" i="35"/>
  <c r="C13" i="35"/>
  <c r="C15" i="35"/>
  <c r="F42" i="36"/>
  <c r="H37" i="36"/>
  <c r="H41" i="36"/>
  <c r="H38" i="36"/>
  <c r="H39" i="36"/>
  <c r="H34" i="36"/>
  <c r="H36" i="36"/>
  <c r="H40" i="36"/>
  <c r="H33" i="36"/>
  <c r="H35" i="36"/>
  <c r="H32" i="36"/>
  <c r="H31" i="36"/>
  <c r="E42" i="36"/>
  <c r="H42" i="36" l="1"/>
</calcChain>
</file>

<file path=xl/sharedStrings.xml><?xml version="1.0" encoding="utf-8"?>
<sst xmlns="http://schemas.openxmlformats.org/spreadsheetml/2006/main" count="189" uniqueCount="136">
  <si>
    <t>Página 10</t>
  </si>
  <si>
    <t xml:space="preserve">1. Ingresos transporte de pasajeros y viajes </t>
  </si>
  <si>
    <t>Período*</t>
  </si>
  <si>
    <t>Transporte de Pasajeros</t>
  </si>
  <si>
    <t>Viajes</t>
  </si>
  <si>
    <t xml:space="preserve">Total </t>
  </si>
  <si>
    <t>Var. %</t>
  </si>
  <si>
    <t>Cifras provisionales</t>
  </si>
  <si>
    <t xml:space="preserve"> </t>
  </si>
  <si>
    <t xml:space="preserve">2. Ingresos transporte de pasajeros y viajes </t>
  </si>
  <si>
    <t>Período</t>
  </si>
  <si>
    <t>Fuente: Balanza de Pagos. Banco de la República</t>
  </si>
  <si>
    <t>Página 11</t>
  </si>
  <si>
    <t>3. Total Llegadas de visitantes no residentes</t>
  </si>
  <si>
    <t xml:space="preserve">VIAJEROS </t>
  </si>
  <si>
    <t>Extrajeros no residentes*</t>
  </si>
  <si>
    <t>Colombianos no residentes*</t>
  </si>
  <si>
    <t>Pasajeros por cruceros internacionales</t>
  </si>
  <si>
    <t>TOTAL **</t>
  </si>
  <si>
    <t>Fuente: Migración Colombia, Puertos de Santa Marta, San Andrés y Cartagena; Migración Colombia. Cálculos Oficina de Estudios Económicos (OEE) – MINCIT.</t>
  </si>
  <si>
    <t>Cifras Provisionales</t>
  </si>
  <si>
    <t>* Esta cifra normaliza el flujo de llegadas de extranjeros con residencia venezolana a Colombia</t>
  </si>
  <si>
    <r>
      <rPr>
        <b/>
        <sz val="9"/>
        <color theme="1" tint="0.34998626667073579"/>
        <rFont val="Arial"/>
        <family val="2"/>
      </rPr>
      <t xml:space="preserve">** </t>
    </r>
    <r>
      <rPr>
        <sz val="9"/>
        <color theme="1" tint="0.34998626667073579"/>
        <rFont val="Arial"/>
        <family val="2"/>
      </rPr>
      <t xml:space="preserve">Llegadas a Colombia por puntos de control migratorio por vía aérea, terrestre, fluvial y marítima. </t>
    </r>
  </si>
  <si>
    <r>
      <rPr>
        <b/>
        <sz val="9"/>
        <color theme="1" tint="0.34998626667073579"/>
        <rFont val="Arial"/>
        <family val="2"/>
      </rPr>
      <t xml:space="preserve">*** </t>
    </r>
    <r>
      <rPr>
        <sz val="9"/>
        <color theme="1" tint="0.34998626667073579"/>
        <rFont val="Arial"/>
        <family val="2"/>
      </rPr>
      <t>No se incluye la cifra de pasos fronterizos.</t>
    </r>
  </si>
  <si>
    <t xml:space="preserve">4. Llegadas de Extranjeros no residentes </t>
  </si>
  <si>
    <t>Continente OMT</t>
  </si>
  <si>
    <t>Africa</t>
  </si>
  <si>
    <t>Américas</t>
  </si>
  <si>
    <t>Asia Meridional</t>
  </si>
  <si>
    <t>Asia Oriental y el Pacífico</t>
  </si>
  <si>
    <t>Europa</t>
  </si>
  <si>
    <t>Oriente Medio</t>
  </si>
  <si>
    <t>Sin Especificar</t>
  </si>
  <si>
    <t>TOTAL NO RESIDENTES</t>
  </si>
  <si>
    <t>Fuente: Migración Colombia. Cálculos Oficina de Estudios Económicos OEE- MinCIT.</t>
  </si>
  <si>
    <t xml:space="preserve">* Llegadas a Colombia por puntos de control migratorio por vía aérea, terrestre, fluvial y marítima. </t>
  </si>
  <si>
    <r>
      <rPr>
        <b/>
        <sz val="9"/>
        <color theme="1" tint="0.34998626667073579"/>
        <rFont val="Arial"/>
        <family val="2"/>
      </rPr>
      <t xml:space="preserve">Nota: </t>
    </r>
    <r>
      <rPr>
        <sz val="9"/>
        <color theme="1" tint="0.34998626667073579"/>
        <rFont val="Arial"/>
        <family val="2"/>
      </rPr>
      <t>Esta cifra normaliza el flujo de llegadas de extranjeros con residencia venezolana a Colombia</t>
    </r>
  </si>
  <si>
    <t>4a. Salida de Colombianos</t>
  </si>
  <si>
    <t>TOTAL SALIDAS</t>
  </si>
  <si>
    <t xml:space="preserve">* Salidas de Colombia por puntos de control migratorio por vía aérea, terrestre, fluvial y marítima. </t>
  </si>
  <si>
    <r>
      <rPr>
        <b/>
        <sz val="9"/>
        <color theme="1" tint="0.34998626667073579"/>
        <rFont val="Arial"/>
        <family val="2"/>
      </rPr>
      <t xml:space="preserve">Nota: </t>
    </r>
    <r>
      <rPr>
        <sz val="9"/>
        <color theme="1" tint="0.34998626667073579"/>
        <rFont val="Arial"/>
        <family val="2"/>
      </rPr>
      <t>La cifra desagregada por continente varía debido al ajuste en el diccionario de estadísticas.</t>
    </r>
  </si>
  <si>
    <t>Página 12</t>
  </si>
  <si>
    <t xml:space="preserve">5. Visitantes a parques nacionales naturales </t>
  </si>
  <si>
    <t>Año</t>
  </si>
  <si>
    <t>Visitantes</t>
  </si>
  <si>
    <t>Var % anual</t>
  </si>
  <si>
    <t>Fuente: Unidad Administrativa Especial del Sistema de Parques Nacionales Naturales</t>
  </si>
  <si>
    <r>
      <rPr>
        <b/>
        <sz val="9"/>
        <color theme="1" tint="0.34998626667073579"/>
        <rFont val="Arial"/>
        <family val="2"/>
      </rPr>
      <t>Cifras provisionales</t>
    </r>
    <r>
      <rPr>
        <sz val="9"/>
        <color theme="1" tint="0.34998626667073579"/>
        <rFont val="Arial"/>
        <family val="2"/>
      </rPr>
      <t>.</t>
    </r>
  </si>
  <si>
    <t>Parques</t>
  </si>
  <si>
    <t>Total llegadas</t>
  </si>
  <si>
    <t>Part%</t>
  </si>
  <si>
    <t>Var%</t>
  </si>
  <si>
    <t>PNN Corales del Rosario</t>
  </si>
  <si>
    <t>PNN Tayrona</t>
  </si>
  <si>
    <t>PNN Nevados</t>
  </si>
  <si>
    <t>PNN El Cocuy</t>
  </si>
  <si>
    <t>PNN Sierra Nevada</t>
  </si>
  <si>
    <t>SFF Flamencos</t>
  </si>
  <si>
    <t>PNN Chingaza</t>
  </si>
  <si>
    <t>ANU Estoraques</t>
  </si>
  <si>
    <t>PNN Utría</t>
  </si>
  <si>
    <t>PNN Sierra de la Macarena</t>
  </si>
  <si>
    <t>Otros</t>
  </si>
  <si>
    <t>TOTAL</t>
  </si>
  <si>
    <r>
      <rPr>
        <b/>
        <sz val="9"/>
        <color theme="1" tint="0.34998626667073579"/>
        <rFont val="Arial"/>
        <family val="2"/>
      </rPr>
      <t>Cifras provisionales</t>
    </r>
    <r>
      <rPr>
        <sz val="9"/>
        <color theme="1" tint="0.34998626667073579"/>
        <rFont val="Arial"/>
        <family val="2"/>
      </rPr>
      <t>. Organizadas de mayor a menor por año corrido.</t>
    </r>
  </si>
  <si>
    <t>Página 13</t>
  </si>
  <si>
    <t>6. Pasajeros aéreos internacionales en vuelos regulares por ciudad</t>
  </si>
  <si>
    <t>Número de pasajeros</t>
  </si>
  <si>
    <t>Ciudad</t>
  </si>
  <si>
    <t xml:space="preserve"> Total Anual</t>
  </si>
  <si>
    <t xml:space="preserve">Variación (%) </t>
  </si>
  <si>
    <t>Bogotá, D.C.</t>
  </si>
  <si>
    <t>Rionegro</t>
  </si>
  <si>
    <t>Cartagena</t>
  </si>
  <si>
    <t>Cali</t>
  </si>
  <si>
    <t>Barranquilla</t>
  </si>
  <si>
    <t>Pereira</t>
  </si>
  <si>
    <t>San Andrés</t>
  </si>
  <si>
    <t>Bucaramanga</t>
  </si>
  <si>
    <t>Armenia</t>
  </si>
  <si>
    <t>Cúcuta</t>
  </si>
  <si>
    <t>Total general</t>
  </si>
  <si>
    <t>Fuente: Aeronáutica Civil. Cifras organizadas de mayor a menor por acumulado del último año.</t>
  </si>
  <si>
    <t>7. Pasajeros aéreos nacionales en vuelos regulares por ciudad</t>
  </si>
  <si>
    <t>Anual</t>
  </si>
  <si>
    <t>Variación (%)</t>
  </si>
  <si>
    <t>Santa Marta</t>
  </si>
  <si>
    <t>Medellín</t>
  </si>
  <si>
    <t>Fuente: Aeronáutica Civil. Cifras oganizadas de mayor a menor por acumulado del último año.</t>
  </si>
  <si>
    <t>Página 14</t>
  </si>
  <si>
    <t xml:space="preserve">8. Ocupación hotelera </t>
  </si>
  <si>
    <t>(Porcentaje de ocupación)</t>
  </si>
  <si>
    <t>%</t>
  </si>
  <si>
    <t>2011 (p)</t>
  </si>
  <si>
    <t>2012 (p)</t>
  </si>
  <si>
    <t>2013 (p)</t>
  </si>
  <si>
    <t>2014(p)</t>
  </si>
  <si>
    <t>2015(p)</t>
  </si>
  <si>
    <t>2016(p)</t>
  </si>
  <si>
    <t>2017(p)</t>
  </si>
  <si>
    <t>2018(p)</t>
  </si>
  <si>
    <t>Ene-may 2019</t>
  </si>
  <si>
    <t xml:space="preserve">Fuente: DANE - MMH </t>
  </si>
  <si>
    <r>
      <t>* Las cifras anuales corresponden a la tasa de ocupación (12 meses)</t>
    </r>
    <r>
      <rPr>
        <i/>
        <sz val="8"/>
        <color theme="1" tint="0.34998626667073579"/>
        <rFont val="Arial"/>
        <family val="2"/>
      </rPr>
      <t xml:space="preserve"> </t>
    </r>
    <r>
      <rPr>
        <sz val="8"/>
        <color theme="1" tint="0.34998626667073579"/>
        <rFont val="Arial"/>
        <family val="2"/>
      </rPr>
      <t>reportada en el  mes de diciembre del año correspondiente.
Por su parte la cifra de año corrido es el promedio de ocupación hotelera de los meses a evaluar.</t>
    </r>
  </si>
  <si>
    <t xml:space="preserve">8. Ocupación alojamiento </t>
  </si>
  <si>
    <t>2021 (p)</t>
  </si>
  <si>
    <t xml:space="preserve">Fuente: DANE - EMA </t>
  </si>
  <si>
    <t xml:space="preserve">7. Variación de los ingresos hoteleros </t>
  </si>
  <si>
    <t>2014 (p)</t>
  </si>
  <si>
    <t>2015 (p)</t>
  </si>
  <si>
    <t>2016 (p)</t>
  </si>
  <si>
    <t>2017 (p)</t>
  </si>
  <si>
    <t>2018 (p)</t>
  </si>
  <si>
    <t>Fuente: DANE - MMH</t>
  </si>
  <si>
    <t xml:space="preserve">* Variaciones de los ingresos reales totales </t>
  </si>
  <si>
    <r>
      <t>**  Las cifras anuales corresponden a la tasa de ocupación (12 meses)</t>
    </r>
    <r>
      <rPr>
        <i/>
        <sz val="8"/>
        <color theme="1" tint="0.34998626667073579"/>
        <rFont val="Arial"/>
        <family val="2"/>
      </rPr>
      <t xml:space="preserve"> </t>
    </r>
    <r>
      <rPr>
        <sz val="8"/>
        <color theme="1" tint="0.34998626667073579"/>
        <rFont val="Arial"/>
        <family val="2"/>
      </rPr>
      <t>reportada en el  mes de diciembre del año correspondiente.
Por su parte la cifra de año corrido es el promedio de ocupación hotelera de los meses a evaluar.</t>
    </r>
  </si>
  <si>
    <t xml:space="preserve">7. Variación de los ingresos alojamiento </t>
  </si>
  <si>
    <t>Fuente: DANE - EMA</t>
  </si>
  <si>
    <t>2022 (p)</t>
  </si>
  <si>
    <t>Página 14A</t>
  </si>
  <si>
    <r>
      <rPr>
        <b/>
        <u/>
        <sz val="8"/>
        <color theme="1" tint="0.34998626667073579"/>
        <rFont val="Arial"/>
        <family val="2"/>
      </rPr>
      <t>Nota</t>
    </r>
    <r>
      <rPr>
        <sz val="8"/>
        <color theme="1" tint="0.34998626667073579"/>
        <rFont val="Arial"/>
        <family val="2"/>
      </rPr>
      <t>: Para el caso de año corrido o acumulado se suman las llegadas del mes regular, esta cifra difiere del dato acumulado que la Aeronautica Civil presenta debido a los ajustes que  realizan.</t>
    </r>
  </si>
  <si>
    <t>2023 (p)</t>
  </si>
  <si>
    <t>Var % 24/23</t>
  </si>
  <si>
    <r>
      <t>**  Las cifras anuales corresponden a la tasa de ocupación (12 meses)</t>
    </r>
    <r>
      <rPr>
        <i/>
        <sz val="8"/>
        <color theme="1" tint="0.34998626667073579"/>
        <rFont val="Arial"/>
        <family val="2"/>
      </rPr>
      <t xml:space="preserve"> </t>
    </r>
    <r>
      <rPr>
        <sz val="8"/>
        <color theme="1" tint="0.34998626667073579"/>
        <rFont val="Arial"/>
        <family val="2"/>
      </rPr>
      <t xml:space="preserve">reportada en el  mes de diciembre del año correspondiente.
</t>
    </r>
  </si>
  <si>
    <t>Por su parte la cifra de año corrido es el promedio de ocupación hotelera de los meses a evaluar.</t>
  </si>
  <si>
    <t>Ene-Dic 2023</t>
  </si>
  <si>
    <t>2011 - 2024. IV Trimestre; Millones US$.</t>
  </si>
  <si>
    <t>Fuente: Balanza de Pagos. Banco de la República.
*Cifras acumuladas a cuarto trimestre.</t>
  </si>
  <si>
    <t>2011 - 2024; Millones US$.</t>
  </si>
  <si>
    <t>2022 a febrero 2025</t>
  </si>
  <si>
    <t>Feb 2024</t>
  </si>
  <si>
    <t>Feb 2025</t>
  </si>
  <si>
    <t>Ene</t>
  </si>
  <si>
    <t>2024 (p)</t>
  </si>
  <si>
    <t xml:space="preserve"> Principales parques visitados: 2021-2024 diciembre</t>
  </si>
  <si>
    <t>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</si>
</sst>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 * #,##0.00_ ;_ * \-#,##0.00_ ;_ * &quot;-&quot;??_ ;_ @_ "/>
    <numFmt numFmtId="166" formatCode="0.0"/>
    <numFmt numFmtId="167" formatCode="_ * #,##0_ ;_ * \-#,##0_ ;_ * &quot;-&quot;??_ ;_ @_ "/>
    <numFmt numFmtId="168" formatCode="_ * #,##0.0_ ;_ * \-#,##0.0_ ;_ * &quot;-&quot;??_ ;_ @_ "/>
    <numFmt numFmtId="169" formatCode="_ [$€-2]\ * #,##0.00_ ;_ [$€-2]\ * \-#,##0.00_ ;_ [$€-2]\ * &quot;-&quot;??_ "/>
    <numFmt numFmtId="170" formatCode="0.0%"/>
    <numFmt numFmtId="171" formatCode="_(* #,##0_);_(* \(#,##0\);_(* &quot;-&quot;??_);_(@_)"/>
    <numFmt numFmtId="172" formatCode="#,##0.0"/>
  </numFmts>
  <fonts count="6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b/>
      <sz val="9"/>
      <color indexed="8"/>
      <name val="Arial"/>
      <family val="2"/>
    </font>
    <font>
      <b/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sz val="10"/>
      <name val="Courier"/>
      <family val="3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u/>
      <sz val="10"/>
      <color indexed="12"/>
      <name val="MS Sans Serif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9.6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 tint="0.34998626667073579"/>
      <name val="Arial"/>
      <family val="2"/>
    </font>
    <font>
      <sz val="9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sz val="8"/>
      <color theme="1" tint="0.34998626667073579"/>
      <name val="Arial"/>
      <family val="2"/>
    </font>
    <font>
      <i/>
      <sz val="8"/>
      <color theme="1" tint="0.34998626667073579"/>
      <name val="Arial"/>
      <family val="2"/>
    </font>
    <font>
      <b/>
      <sz val="9.6"/>
      <color rgb="FF595959"/>
      <name val="Arial"/>
      <family val="2"/>
    </font>
    <font>
      <b/>
      <sz val="9"/>
      <color rgb="FF595959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2"/>
      <color rgb="FF993366"/>
      <name val="Arial"/>
      <family val="2"/>
    </font>
    <font>
      <b/>
      <sz val="15"/>
      <color theme="1" tint="0.34998626667073579"/>
      <name val="Arial"/>
      <family val="2"/>
    </font>
    <font>
      <b/>
      <sz val="8"/>
      <color theme="1" tint="0.34998626667073579"/>
      <name val="Arial"/>
      <family val="2"/>
    </font>
    <font>
      <b/>
      <u/>
      <sz val="8"/>
      <color theme="1" tint="0.34998626667073579"/>
      <name val="Arial"/>
      <family val="2"/>
    </font>
    <font>
      <b/>
      <sz val="12"/>
      <color rgb="FF962D46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1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48" fillId="3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1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8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9" borderId="1" applyNumberFormat="0" applyAlignment="0" applyProtection="0"/>
    <xf numFmtId="0" fontId="35" fillId="20" borderId="1" applyNumberFormat="0" applyAlignment="0" applyProtection="0"/>
    <xf numFmtId="0" fontId="35" fillId="20" borderId="1" applyNumberFormat="0" applyAlignment="0" applyProtection="0"/>
    <xf numFmtId="0" fontId="35" fillId="20" borderId="1" applyNumberFormat="0" applyAlignment="0" applyProtection="0"/>
    <xf numFmtId="0" fontId="35" fillId="20" borderId="1" applyNumberFormat="0" applyAlignment="0" applyProtection="0"/>
    <xf numFmtId="0" fontId="35" fillId="20" borderId="1" applyNumberFormat="0" applyAlignment="0" applyProtection="0"/>
    <xf numFmtId="0" fontId="35" fillId="20" borderId="1" applyNumberFormat="0" applyAlignment="0" applyProtection="0"/>
    <xf numFmtId="0" fontId="35" fillId="20" borderId="1" applyNumberFormat="0" applyAlignment="0" applyProtection="0"/>
    <xf numFmtId="0" fontId="35" fillId="20" borderId="1" applyNumberFormat="0" applyAlignment="0" applyProtection="0"/>
    <xf numFmtId="0" fontId="35" fillId="20" borderId="1" applyNumberFormat="0" applyAlignment="0" applyProtection="0"/>
    <xf numFmtId="0" fontId="35" fillId="20" borderId="1" applyNumberFormat="0" applyAlignment="0" applyProtection="0"/>
    <xf numFmtId="0" fontId="35" fillId="20" borderId="1" applyNumberFormat="0" applyAlignment="0" applyProtection="0"/>
    <xf numFmtId="0" fontId="35" fillId="20" borderId="1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1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47" fillId="2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5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5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13" fillId="9" borderId="1" applyNumberFormat="0" applyAlignment="0" applyProtection="0"/>
    <xf numFmtId="0" fontId="13" fillId="12" borderId="1" applyNumberFormat="0" applyAlignment="0" applyProtection="0"/>
    <xf numFmtId="0" fontId="13" fillId="12" borderId="1" applyNumberFormat="0" applyAlignment="0" applyProtection="0"/>
    <xf numFmtId="0" fontId="13" fillId="12" borderId="1" applyNumberFormat="0" applyAlignment="0" applyProtection="0"/>
    <xf numFmtId="0" fontId="13" fillId="12" borderId="1" applyNumberFormat="0" applyAlignment="0" applyProtection="0"/>
    <xf numFmtId="0" fontId="13" fillId="12" borderId="1" applyNumberFormat="0" applyAlignment="0" applyProtection="0"/>
    <xf numFmtId="0" fontId="13" fillId="12" borderId="1" applyNumberFormat="0" applyAlignment="0" applyProtection="0"/>
    <xf numFmtId="0" fontId="13" fillId="12" borderId="1" applyNumberFormat="0" applyAlignment="0" applyProtection="0"/>
    <xf numFmtId="0" fontId="13" fillId="12" borderId="1" applyNumberFormat="0" applyAlignment="0" applyProtection="0"/>
    <xf numFmtId="0" fontId="13" fillId="12" borderId="1" applyNumberFormat="0" applyAlignment="0" applyProtection="0"/>
    <xf numFmtId="0" fontId="13" fillId="12" borderId="1" applyNumberFormat="0" applyAlignment="0" applyProtection="0"/>
    <xf numFmtId="0" fontId="13" fillId="12" borderId="1" applyNumberFormat="0" applyAlignment="0" applyProtection="0"/>
    <xf numFmtId="0" fontId="13" fillId="12" borderId="1" applyNumberFormat="0" applyAlignment="0" applyProtection="0"/>
    <xf numFmtId="169" fontId="3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165" fontId="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15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" fillId="0" borderId="0"/>
    <xf numFmtId="0" fontId="3" fillId="0" borderId="0"/>
    <xf numFmtId="0" fontId="30" fillId="0" borderId="0"/>
    <xf numFmtId="0" fontId="46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16" fillId="7" borderId="5" applyNumberFormat="0" applyFont="0" applyAlignment="0" applyProtection="0"/>
    <xf numFmtId="0" fontId="38" fillId="7" borderId="5" applyNumberFormat="0" applyFont="0" applyAlignment="0" applyProtection="0"/>
    <xf numFmtId="0" fontId="38" fillId="7" borderId="5" applyNumberFormat="0" applyFont="0" applyAlignment="0" applyProtection="0"/>
    <xf numFmtId="0" fontId="38" fillId="7" borderId="5" applyNumberFormat="0" applyFont="0" applyAlignment="0" applyProtection="0"/>
    <xf numFmtId="0" fontId="38" fillId="7" borderId="5" applyNumberFormat="0" applyFont="0" applyAlignment="0" applyProtection="0"/>
    <xf numFmtId="0" fontId="38" fillId="7" borderId="5" applyNumberFormat="0" applyFont="0" applyAlignment="0" applyProtection="0"/>
    <xf numFmtId="0" fontId="38" fillId="7" borderId="5" applyNumberFormat="0" applyFont="0" applyAlignment="0" applyProtection="0"/>
    <xf numFmtId="0" fontId="38" fillId="7" borderId="5" applyNumberFormat="0" applyFont="0" applyAlignment="0" applyProtection="0"/>
    <xf numFmtId="0" fontId="38" fillId="7" borderId="5" applyNumberFormat="0" applyFont="0" applyAlignment="0" applyProtection="0"/>
    <xf numFmtId="0" fontId="38" fillId="7" borderId="5" applyNumberFormat="0" applyFont="0" applyAlignment="0" applyProtection="0"/>
    <xf numFmtId="0" fontId="38" fillId="7" borderId="5" applyNumberFormat="0" applyFont="0" applyAlignment="0" applyProtection="0"/>
    <xf numFmtId="0" fontId="38" fillId="7" borderId="5" applyNumberFormat="0" applyFont="0" applyAlignment="0" applyProtection="0"/>
    <xf numFmtId="0" fontId="38" fillId="7" borderId="5" applyNumberFormat="0" applyFont="0" applyAlignment="0" applyProtection="0"/>
    <xf numFmtId="9" fontId="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7" fillId="19" borderId="6" applyNumberFormat="0" applyAlignment="0" applyProtection="0"/>
    <xf numFmtId="0" fontId="17" fillId="20" borderId="6" applyNumberFormat="0" applyAlignment="0" applyProtection="0"/>
    <xf numFmtId="0" fontId="17" fillId="20" borderId="6" applyNumberFormat="0" applyAlignment="0" applyProtection="0"/>
    <xf numFmtId="0" fontId="17" fillId="20" borderId="6" applyNumberFormat="0" applyAlignment="0" applyProtection="0"/>
    <xf numFmtId="0" fontId="17" fillId="20" borderId="6" applyNumberFormat="0" applyAlignment="0" applyProtection="0"/>
    <xf numFmtId="0" fontId="17" fillId="20" borderId="6" applyNumberFormat="0" applyAlignment="0" applyProtection="0"/>
    <xf numFmtId="0" fontId="17" fillId="20" borderId="6" applyNumberFormat="0" applyAlignment="0" applyProtection="0"/>
    <xf numFmtId="0" fontId="17" fillId="20" borderId="6" applyNumberFormat="0" applyAlignment="0" applyProtection="0"/>
    <xf numFmtId="0" fontId="17" fillId="20" borderId="6" applyNumberFormat="0" applyAlignment="0" applyProtection="0"/>
    <xf numFmtId="0" fontId="17" fillId="20" borderId="6" applyNumberFormat="0" applyAlignment="0" applyProtection="0"/>
    <xf numFmtId="0" fontId="17" fillId="20" borderId="6" applyNumberFormat="0" applyAlignment="0" applyProtection="0"/>
    <xf numFmtId="0" fontId="17" fillId="20" borderId="6" applyNumberFormat="0" applyAlignment="0" applyProtection="0"/>
    <xf numFmtId="0" fontId="17" fillId="20" borderId="6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12" fillId="0" borderId="10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3" fillId="0" borderId="0"/>
    <xf numFmtId="0" fontId="2" fillId="0" borderId="0"/>
    <xf numFmtId="0" fontId="59" fillId="0" borderId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8" fillId="6" borderId="0" applyNumberFormat="0" applyBorder="0" applyAlignment="0" applyProtection="0"/>
    <xf numFmtId="0" fontId="9" fillId="19" borderId="1" applyNumberFormat="0" applyAlignment="0" applyProtection="0"/>
    <xf numFmtId="0" fontId="10" fillId="21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22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5" borderId="0" applyNumberFormat="0" applyBorder="0" applyAlignment="0" applyProtection="0"/>
    <xf numFmtId="0" fontId="13" fillId="9" borderId="1" applyNumberFormat="0" applyAlignment="0" applyProtection="0"/>
    <xf numFmtId="0" fontId="14" fillId="4" borderId="0" applyNumberFormat="0" applyBorder="0" applyAlignment="0" applyProtection="0"/>
    <xf numFmtId="165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5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" fillId="7" borderId="5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19" borderId="6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12" fillId="0" borderId="10" applyNumberFormat="0" applyFill="0" applyAlignment="0" applyProtection="0"/>
    <xf numFmtId="0" fontId="22" fillId="0" borderId="12" applyNumberFormat="0" applyFill="0" applyAlignment="0" applyProtection="0"/>
    <xf numFmtId="0" fontId="1" fillId="0" borderId="0"/>
  </cellStyleXfs>
  <cellXfs count="232">
    <xf numFmtId="0" fontId="0" fillId="0" borderId="0" xfId="0"/>
    <xf numFmtId="0" fontId="23" fillId="27" borderId="0" xfId="0" applyFont="1" applyFill="1"/>
    <xf numFmtId="0" fontId="0" fillId="0" borderId="0" xfId="0" applyAlignment="1">
      <alignment horizontal="right"/>
    </xf>
    <xf numFmtId="0" fontId="24" fillId="0" borderId="0" xfId="0" applyFont="1"/>
    <xf numFmtId="0" fontId="4" fillId="0" borderId="0" xfId="0" applyFont="1"/>
    <xf numFmtId="0" fontId="24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26" fillId="0" borderId="0" xfId="0" applyFont="1"/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0" fillId="0" borderId="0" xfId="0" applyNumberFormat="1"/>
    <xf numFmtId="0" fontId="23" fillId="27" borderId="19" xfId="0" applyFont="1" applyFill="1" applyBorder="1"/>
    <xf numFmtId="0" fontId="31" fillId="27" borderId="17" xfId="0" applyFont="1" applyFill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/>
    </xf>
    <xf numFmtId="170" fontId="4" fillId="0" borderId="0" xfId="449" applyNumberFormat="1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170" fontId="3" fillId="0" borderId="0" xfId="449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10" fontId="4" fillId="0" borderId="0" xfId="449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167" fontId="0" fillId="0" borderId="0" xfId="409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2" fillId="0" borderId="0" xfId="0" applyFont="1" applyAlignment="1">
      <alignment horizontal="center" wrapText="1"/>
    </xf>
    <xf numFmtId="0" fontId="23" fillId="0" borderId="14" xfId="0" applyFont="1" applyBorder="1"/>
    <xf numFmtId="0" fontId="31" fillId="0" borderId="17" xfId="0" applyFont="1" applyBorder="1"/>
    <xf numFmtId="0" fontId="4" fillId="0" borderId="23" xfId="0" applyFont="1" applyBorder="1"/>
    <xf numFmtId="3" fontId="4" fillId="27" borderId="17" xfId="0" applyNumberFormat="1" applyFont="1" applyFill="1" applyBorder="1" applyAlignment="1">
      <alignment horizontal="center"/>
    </xf>
    <xf numFmtId="170" fontId="3" fillId="0" borderId="14" xfId="449" applyNumberFormat="1" applyFont="1" applyFill="1" applyBorder="1" applyAlignment="1">
      <alignment horizontal="center"/>
    </xf>
    <xf numFmtId="0" fontId="25" fillId="0" borderId="0" xfId="0" applyFont="1"/>
    <xf numFmtId="167" fontId="0" fillId="0" borderId="0" xfId="409" applyNumberFormat="1" applyFont="1" applyBorder="1" applyAlignment="1">
      <alignment horizontal="center"/>
    </xf>
    <xf numFmtId="167" fontId="31" fillId="0" borderId="17" xfId="409" applyNumberFormat="1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4" fillId="0" borderId="19" xfId="0" applyFont="1" applyBorder="1"/>
    <xf numFmtId="171" fontId="50" fillId="31" borderId="0" xfId="0" applyNumberFormat="1" applyFont="1" applyFill="1" applyAlignment="1">
      <alignment horizontal="center"/>
    </xf>
    <xf numFmtId="170" fontId="50" fillId="31" borderId="0" xfId="449" applyNumberFormat="1" applyFont="1" applyFill="1" applyBorder="1" applyAlignment="1">
      <alignment horizontal="center"/>
    </xf>
    <xf numFmtId="3" fontId="4" fillId="0" borderId="0" xfId="0" applyNumberFormat="1" applyFont="1" applyAlignment="1">
      <alignment horizontal="center"/>
    </xf>
    <xf numFmtId="170" fontId="4" fillId="27" borderId="0" xfId="0" applyNumberFormat="1" applyFont="1" applyFill="1" applyAlignment="1">
      <alignment horizontal="center"/>
    </xf>
    <xf numFmtId="170" fontId="4" fillId="0" borderId="0" xfId="449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70" fontId="43" fillId="31" borderId="0" xfId="452" applyNumberFormat="1" applyFont="1" applyFill="1" applyBorder="1" applyAlignment="1">
      <alignment horizontal="center"/>
    </xf>
    <xf numFmtId="170" fontId="44" fillId="31" borderId="0" xfId="452" applyNumberFormat="1" applyFont="1" applyFill="1" applyBorder="1" applyAlignment="1">
      <alignment horizontal="center"/>
    </xf>
    <xf numFmtId="170" fontId="23" fillId="27" borderId="14" xfId="0" applyNumberFormat="1" applyFont="1" applyFill="1" applyBorder="1" applyAlignment="1">
      <alignment horizontal="center"/>
    </xf>
    <xf numFmtId="0" fontId="23" fillId="0" borderId="20" xfId="0" applyFont="1" applyBorder="1"/>
    <xf numFmtId="170" fontId="3" fillId="31" borderId="18" xfId="449" applyNumberFormat="1" applyFont="1" applyFill="1" applyBorder="1" applyAlignment="1">
      <alignment horizontal="center"/>
    </xf>
    <xf numFmtId="0" fontId="51" fillId="31" borderId="14" xfId="0" applyFont="1" applyFill="1" applyBorder="1" applyAlignment="1">
      <alignment horizontal="center"/>
    </xf>
    <xf numFmtId="170" fontId="3" fillId="31" borderId="14" xfId="449" applyNumberFormat="1" applyFont="1" applyFill="1" applyBorder="1" applyAlignment="1">
      <alignment horizontal="center"/>
    </xf>
    <xf numFmtId="170" fontId="3" fillId="31" borderId="15" xfId="449" applyNumberFormat="1" applyFont="1" applyFill="1" applyBorder="1" applyAlignment="1">
      <alignment horizontal="center"/>
    </xf>
    <xf numFmtId="171" fontId="51" fillId="31" borderId="23" xfId="0" applyNumberFormat="1" applyFont="1" applyFill="1" applyBorder="1" applyAlignment="1">
      <alignment horizontal="center"/>
    </xf>
    <xf numFmtId="0" fontId="51" fillId="31" borderId="23" xfId="0" applyFont="1" applyFill="1" applyBorder="1" applyAlignment="1">
      <alignment horizontal="center"/>
    </xf>
    <xf numFmtId="0" fontId="24" fillId="0" borderId="0" xfId="0" applyFont="1" applyAlignment="1">
      <alignment wrapText="1"/>
    </xf>
    <xf numFmtId="170" fontId="3" fillId="0" borderId="0" xfId="449" applyNumberFormat="1" applyFont="1" applyFill="1" applyBorder="1" applyAlignment="1">
      <alignment horizontal="center"/>
    </xf>
    <xf numFmtId="0" fontId="51" fillId="31" borderId="0" xfId="0" applyFont="1" applyFill="1" applyAlignment="1">
      <alignment horizontal="center" vertical="center" wrapText="1"/>
    </xf>
    <xf numFmtId="170" fontId="3" fillId="31" borderId="0" xfId="449" applyNumberFormat="1" applyFont="1" applyFill="1" applyBorder="1" applyAlignment="1">
      <alignment horizontal="center"/>
    </xf>
    <xf numFmtId="170" fontId="51" fillId="31" borderId="0" xfId="449" applyNumberFormat="1" applyFont="1" applyFill="1" applyBorder="1" applyAlignment="1">
      <alignment horizontal="center"/>
    </xf>
    <xf numFmtId="0" fontId="51" fillId="31" borderId="0" xfId="0" applyFont="1" applyFill="1"/>
    <xf numFmtId="0" fontId="26" fillId="0" borderId="0" xfId="0" applyFont="1" applyAlignment="1">
      <alignment wrapText="1"/>
    </xf>
    <xf numFmtId="170" fontId="23" fillId="27" borderId="15" xfId="0" applyNumberFormat="1" applyFont="1" applyFill="1" applyBorder="1" applyAlignment="1">
      <alignment horizontal="center"/>
    </xf>
    <xf numFmtId="170" fontId="4" fillId="0" borderId="15" xfId="449" applyNumberFormat="1" applyFont="1" applyFill="1" applyBorder="1" applyAlignment="1">
      <alignment horizontal="center"/>
    </xf>
    <xf numFmtId="166" fontId="50" fillId="31" borderId="0" xfId="449" applyNumberFormat="1" applyFont="1" applyFill="1" applyBorder="1" applyAlignment="1">
      <alignment horizontal="center"/>
    </xf>
    <xf numFmtId="0" fontId="51" fillId="31" borderId="20" xfId="0" applyFont="1" applyFill="1" applyBorder="1" applyAlignment="1">
      <alignment horizontal="center"/>
    </xf>
    <xf numFmtId="0" fontId="51" fillId="31" borderId="18" xfId="0" applyFont="1" applyFill="1" applyBorder="1" applyAlignment="1">
      <alignment horizontal="center" vertical="center" wrapText="1"/>
    </xf>
    <xf numFmtId="167" fontId="3" fillId="0" borderId="0" xfId="409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170" fontId="23" fillId="27" borderId="0" xfId="0" applyNumberFormat="1" applyFont="1" applyFill="1" applyAlignment="1">
      <alignment horizontal="center"/>
    </xf>
    <xf numFmtId="168" fontId="23" fillId="27" borderId="0" xfId="409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 vertical="center" wrapText="1"/>
    </xf>
    <xf numFmtId="167" fontId="23" fillId="0" borderId="20" xfId="409" applyNumberFormat="1" applyFont="1" applyBorder="1" applyAlignment="1">
      <alignment horizontal="center"/>
    </xf>
    <xf numFmtId="167" fontId="31" fillId="0" borderId="23" xfId="409" applyNumberFormat="1" applyFont="1" applyBorder="1" applyAlignment="1">
      <alignment horizontal="center"/>
    </xf>
    <xf numFmtId="0" fontId="53" fillId="0" borderId="0" xfId="0" applyFont="1"/>
    <xf numFmtId="0" fontId="54" fillId="0" borderId="0" xfId="0" applyFont="1" applyAlignment="1">
      <alignment horizontal="center"/>
    </xf>
    <xf numFmtId="0" fontId="53" fillId="0" borderId="0" xfId="0" applyFont="1" applyAlignment="1">
      <alignment horizontal="left"/>
    </xf>
    <xf numFmtId="0" fontId="57" fillId="0" borderId="0" xfId="0" applyFont="1" applyAlignment="1">
      <alignment horizontal="center" vertical="center" readingOrder="1"/>
    </xf>
    <xf numFmtId="0" fontId="51" fillId="31" borderId="18" xfId="0" applyFont="1" applyFill="1" applyBorder="1" applyAlignment="1">
      <alignment horizontal="center"/>
    </xf>
    <xf numFmtId="0" fontId="53" fillId="0" borderId="16" xfId="0" applyFont="1" applyBorder="1" applyAlignment="1">
      <alignment vertical="center"/>
    </xf>
    <xf numFmtId="0" fontId="52" fillId="28" borderId="0" xfId="0" applyFont="1" applyFill="1"/>
    <xf numFmtId="0" fontId="52" fillId="0" borderId="0" xfId="0" applyFont="1"/>
    <xf numFmtId="0" fontId="52" fillId="0" borderId="0" xfId="0" applyFont="1" applyAlignment="1">
      <alignment horizontal="left"/>
    </xf>
    <xf numFmtId="170" fontId="3" fillId="0" borderId="14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0" fontId="3" fillId="31" borderId="17" xfId="449" applyNumberFormat="1" applyFont="1" applyFill="1" applyBorder="1" applyAlignment="1">
      <alignment horizontal="center"/>
    </xf>
    <xf numFmtId="170" fontId="3" fillId="0" borderId="18" xfId="449" applyNumberFormat="1" applyFont="1" applyFill="1" applyBorder="1" applyAlignment="1">
      <alignment horizontal="center"/>
    </xf>
    <xf numFmtId="170" fontId="23" fillId="0" borderId="20" xfId="449" applyNumberFormat="1" applyFont="1" applyBorder="1" applyAlignment="1">
      <alignment horizontal="center"/>
    </xf>
    <xf numFmtId="167" fontId="0" fillId="0" borderId="16" xfId="409" applyNumberFormat="1" applyFont="1" applyBorder="1" applyAlignment="1">
      <alignment horizontal="center"/>
    </xf>
    <xf numFmtId="0" fontId="54" fillId="0" borderId="0" xfId="0" applyFont="1" applyAlignment="1">
      <alignment wrapText="1"/>
    </xf>
    <xf numFmtId="3" fontId="23" fillId="0" borderId="18" xfId="409" applyNumberFormat="1" applyFont="1" applyBorder="1" applyAlignment="1">
      <alignment horizontal="center" vertical="center"/>
    </xf>
    <xf numFmtId="3" fontId="23" fillId="0" borderId="14" xfId="409" applyNumberFormat="1" applyFont="1" applyBorder="1" applyAlignment="1">
      <alignment horizontal="center" vertical="center"/>
    </xf>
    <xf numFmtId="3" fontId="31" fillId="0" borderId="17" xfId="409" applyNumberFormat="1" applyFont="1" applyBorder="1" applyAlignment="1">
      <alignment horizontal="center" vertical="center"/>
    </xf>
    <xf numFmtId="37" fontId="3" fillId="31" borderId="21" xfId="0" applyNumberFormat="1" applyFont="1" applyFill="1" applyBorder="1" applyAlignment="1">
      <alignment horizontal="center"/>
    </xf>
    <xf numFmtId="37" fontId="3" fillId="31" borderId="18" xfId="0" applyNumberFormat="1" applyFont="1" applyFill="1" applyBorder="1" applyAlignment="1">
      <alignment horizontal="center"/>
    </xf>
    <xf numFmtId="37" fontId="3" fillId="31" borderId="20" xfId="0" applyNumberFormat="1" applyFont="1" applyFill="1" applyBorder="1" applyAlignment="1">
      <alignment horizontal="center"/>
    </xf>
    <xf numFmtId="37" fontId="3" fillId="31" borderId="14" xfId="0" applyNumberFormat="1" applyFont="1" applyFill="1" applyBorder="1" applyAlignment="1">
      <alignment horizontal="center"/>
    </xf>
    <xf numFmtId="37" fontId="3" fillId="31" borderId="23" xfId="0" applyNumberFormat="1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170" fontId="4" fillId="0" borderId="17" xfId="449" applyNumberFormat="1" applyFont="1" applyFill="1" applyBorder="1" applyAlignment="1">
      <alignment horizontal="center"/>
    </xf>
    <xf numFmtId="0" fontId="55" fillId="0" borderId="0" xfId="0" applyFont="1" applyAlignment="1">
      <alignment horizontal="left" vertical="top" wrapText="1"/>
    </xf>
    <xf numFmtId="0" fontId="53" fillId="0" borderId="0" xfId="0" applyFont="1" applyAlignment="1">
      <alignment horizontal="left" vertical="top" wrapText="1"/>
    </xf>
    <xf numFmtId="170" fontId="4" fillId="27" borderId="17" xfId="449" applyNumberFormat="1" applyFont="1" applyFill="1" applyBorder="1" applyAlignment="1">
      <alignment horizontal="center"/>
    </xf>
    <xf numFmtId="166" fontId="23" fillId="0" borderId="17" xfId="0" applyNumberFormat="1" applyFont="1" applyBorder="1" applyAlignment="1">
      <alignment horizontal="center"/>
    </xf>
    <xf numFmtId="166" fontId="23" fillId="31" borderId="31" xfId="409" applyNumberFormat="1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166" fontId="23" fillId="31" borderId="30" xfId="409" applyNumberFormat="1" applyFon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166" fontId="23" fillId="0" borderId="31" xfId="0" applyNumberFormat="1" applyFont="1" applyBorder="1" applyAlignment="1">
      <alignment horizontal="center"/>
    </xf>
    <xf numFmtId="9" fontId="0" fillId="0" borderId="0" xfId="449" applyFont="1" applyAlignment="1">
      <alignment horizontal="center"/>
    </xf>
    <xf numFmtId="0" fontId="58" fillId="0" borderId="20" xfId="0" applyFont="1" applyBorder="1" applyAlignment="1">
      <alignment vertical="top" wrapText="1" readingOrder="1"/>
    </xf>
    <xf numFmtId="0" fontId="58" fillId="0" borderId="0" xfId="0" applyFont="1" applyAlignment="1">
      <alignment vertical="top" wrapText="1" readingOrder="1"/>
    </xf>
    <xf numFmtId="3" fontId="3" fillId="0" borderId="14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51" fillId="31" borderId="21" xfId="0" applyFont="1" applyFill="1" applyBorder="1" applyAlignment="1">
      <alignment horizontal="center" vertical="center" wrapText="1"/>
    </xf>
    <xf numFmtId="1" fontId="31" fillId="27" borderId="14" xfId="411" applyNumberFormat="1" applyFont="1" applyFill="1" applyBorder="1" applyAlignment="1">
      <alignment horizontal="center" vertical="center"/>
    </xf>
    <xf numFmtId="172" fontId="1" fillId="0" borderId="0" xfId="612" applyNumberFormat="1" applyAlignment="1">
      <alignment horizontal="center"/>
    </xf>
    <xf numFmtId="172" fontId="1" fillId="0" borderId="18" xfId="612" applyNumberFormat="1" applyBorder="1" applyAlignment="1">
      <alignment horizontal="center"/>
    </xf>
    <xf numFmtId="172" fontId="1" fillId="0" borderId="14" xfId="612" applyNumberFormat="1" applyBorder="1" applyAlignment="1">
      <alignment horizontal="center"/>
    </xf>
    <xf numFmtId="168" fontId="23" fillId="27" borderId="0" xfId="411" applyNumberFormat="1" applyFont="1" applyFill="1" applyBorder="1" applyAlignment="1">
      <alignment vertical="center"/>
    </xf>
    <xf numFmtId="172" fontId="1" fillId="0" borderId="20" xfId="612" applyNumberFormat="1" applyBorder="1" applyAlignment="1">
      <alignment horizontal="center"/>
    </xf>
    <xf numFmtId="1" fontId="31" fillId="27" borderId="15" xfId="411" applyNumberFormat="1" applyFont="1" applyFill="1" applyBorder="1" applyAlignment="1">
      <alignment horizontal="center" vertical="center"/>
    </xf>
    <xf numFmtId="170" fontId="3" fillId="0" borderId="0" xfId="0" applyNumberFormat="1" applyFont="1"/>
    <xf numFmtId="0" fontId="3" fillId="0" borderId="14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10" fontId="61" fillId="0" borderId="0" xfId="449" applyNumberFormat="1" applyFont="1" applyFill="1" applyBorder="1" applyAlignment="1">
      <alignment horizontal="center" vertical="top" wrapText="1"/>
    </xf>
    <xf numFmtId="0" fontId="62" fillId="0" borderId="0" xfId="0" applyFont="1" applyAlignment="1">
      <alignment vertical="top" wrapText="1"/>
    </xf>
    <xf numFmtId="166" fontId="23" fillId="0" borderId="0" xfId="0" applyNumberFormat="1" applyFont="1" applyAlignment="1">
      <alignment horizontal="center"/>
    </xf>
    <xf numFmtId="0" fontId="3" fillId="0" borderId="15" xfId="0" applyFont="1" applyBorder="1" applyAlignment="1">
      <alignment horizontal="center"/>
    </xf>
    <xf numFmtId="166" fontId="23" fillId="31" borderId="18" xfId="409" applyNumberFormat="1" applyFont="1" applyFill="1" applyBorder="1" applyAlignment="1">
      <alignment horizontal="center"/>
    </xf>
    <xf numFmtId="166" fontId="23" fillId="31" borderId="14" xfId="409" applyNumberFormat="1" applyFont="1" applyFill="1" applyBorder="1" applyAlignment="1">
      <alignment horizontal="center"/>
    </xf>
    <xf numFmtId="166" fontId="23" fillId="0" borderId="14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3" fontId="3" fillId="0" borderId="1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7" fontId="62" fillId="31" borderId="23" xfId="0" applyNumberFormat="1" applyFont="1" applyFill="1" applyBorder="1" applyAlignment="1">
      <alignment horizontal="center"/>
    </xf>
    <xf numFmtId="37" fontId="62" fillId="31" borderId="17" xfId="0" applyNumberFormat="1" applyFont="1" applyFill="1" applyBorder="1" applyAlignment="1">
      <alignment horizontal="center"/>
    </xf>
    <xf numFmtId="9" fontId="62" fillId="31" borderId="15" xfId="449" applyFont="1" applyFill="1" applyBorder="1" applyAlignment="1">
      <alignment horizontal="center"/>
    </xf>
    <xf numFmtId="170" fontId="62" fillId="31" borderId="15" xfId="449" applyNumberFormat="1" applyFont="1" applyFill="1" applyBorder="1" applyAlignment="1">
      <alignment horizontal="center"/>
    </xf>
    <xf numFmtId="9" fontId="3" fillId="31" borderId="14" xfId="449" applyFont="1" applyFill="1" applyBorder="1" applyAlignment="1">
      <alignment horizontal="center"/>
    </xf>
    <xf numFmtId="170" fontId="23" fillId="27" borderId="18" xfId="0" applyNumberFormat="1" applyFont="1" applyFill="1" applyBorder="1" applyAlignment="1">
      <alignment horizontal="center"/>
    </xf>
    <xf numFmtId="3" fontId="0" fillId="0" borderId="20" xfId="0" applyNumberFormat="1" applyBorder="1" applyAlignment="1">
      <alignment horizontal="right"/>
    </xf>
    <xf numFmtId="3" fontId="4" fillId="27" borderId="17" xfId="0" applyNumberFormat="1" applyFont="1" applyFill="1" applyBorder="1" applyAlignment="1">
      <alignment horizontal="right"/>
    </xf>
    <xf numFmtId="17" fontId="3" fillId="0" borderId="23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55" fillId="0" borderId="0" xfId="0" applyFont="1" applyAlignment="1">
      <alignment vertical="top" wrapText="1"/>
    </xf>
    <xf numFmtId="172" fontId="1" fillId="0" borderId="22" xfId="612" applyNumberFormat="1" applyBorder="1" applyAlignment="1">
      <alignment horizontal="center"/>
    </xf>
    <xf numFmtId="0" fontId="0" fillId="0" borderId="20" xfId="0" applyBorder="1"/>
    <xf numFmtId="172" fontId="1" fillId="0" borderId="31" xfId="612" applyNumberFormat="1" applyBorder="1" applyAlignment="1">
      <alignment horizontal="center"/>
    </xf>
    <xf numFmtId="172" fontId="1" fillId="0" borderId="15" xfId="612" applyNumberFormat="1" applyBorder="1" applyAlignment="1">
      <alignment horizontal="center"/>
    </xf>
    <xf numFmtId="172" fontId="1" fillId="0" borderId="32" xfId="612" applyNumberFormat="1" applyBorder="1" applyAlignment="1">
      <alignment horizontal="center"/>
    </xf>
    <xf numFmtId="0" fontId="63" fillId="0" borderId="0" xfId="0" applyFont="1" applyAlignment="1">
      <alignment horizontal="center"/>
    </xf>
    <xf numFmtId="17" fontId="4" fillId="0" borderId="17" xfId="0" applyNumberFormat="1" applyFont="1" applyBorder="1" applyAlignment="1">
      <alignment horizontal="center"/>
    </xf>
    <xf numFmtId="17" fontId="51" fillId="31" borderId="21" xfId="0" applyNumberFormat="1" applyFont="1" applyFill="1" applyBorder="1" applyAlignment="1">
      <alignment horizontal="center" vertical="center" wrapText="1"/>
    </xf>
    <xf numFmtId="17" fontId="3" fillId="0" borderId="17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17" fontId="51" fillId="31" borderId="21" xfId="0" quotePrefix="1" applyNumberFormat="1" applyFont="1" applyFill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/>
    </xf>
    <xf numFmtId="166" fontId="23" fillId="0" borderId="15" xfId="0" applyNumberFormat="1" applyFont="1" applyBorder="1" applyAlignment="1">
      <alignment horizontal="center"/>
    </xf>
    <xf numFmtId="170" fontId="3" fillId="27" borderId="0" xfId="0" applyNumberFormat="1" applyFont="1" applyFill="1" applyAlignment="1">
      <alignment horizontal="center"/>
    </xf>
    <xf numFmtId="170" fontId="23" fillId="0" borderId="14" xfId="449" applyNumberFormat="1" applyFont="1" applyBorder="1" applyAlignment="1">
      <alignment horizontal="center" vertical="center"/>
    </xf>
    <xf numFmtId="170" fontId="31" fillId="0" borderId="17" xfId="449" applyNumberFormat="1" applyFont="1" applyBorder="1" applyAlignment="1">
      <alignment horizontal="center" vertical="center"/>
    </xf>
    <xf numFmtId="0" fontId="53" fillId="0" borderId="16" xfId="0" applyFont="1" applyBorder="1" applyAlignment="1">
      <alignment horizontal="left" wrapText="1"/>
    </xf>
    <xf numFmtId="0" fontId="53" fillId="0" borderId="16" xfId="0" applyFont="1" applyBorder="1" applyAlignment="1">
      <alignment horizontal="left" vertical="top" wrapText="1"/>
    </xf>
    <xf numFmtId="0" fontId="33" fillId="0" borderId="0" xfId="0" applyFont="1" applyAlignment="1">
      <alignment horizontal="center" wrapText="1"/>
    </xf>
    <xf numFmtId="0" fontId="53" fillId="0" borderId="0" xfId="0" applyFont="1" applyAlignment="1">
      <alignment horizontal="left" wrapText="1"/>
    </xf>
    <xf numFmtId="0" fontId="31" fillId="0" borderId="18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60" fillId="0" borderId="20" xfId="0" applyFont="1" applyBorder="1" applyAlignment="1">
      <alignment horizontal="center" vertical="top" wrapText="1" readingOrder="1"/>
    </xf>
    <xf numFmtId="0" fontId="60" fillId="0" borderId="0" xfId="0" applyFont="1" applyAlignment="1">
      <alignment horizontal="center" vertical="top" wrapText="1" readingOrder="1"/>
    </xf>
    <xf numFmtId="0" fontId="60" fillId="0" borderId="0" xfId="0" applyFont="1" applyAlignment="1">
      <alignment horizontal="center" vertical="center" wrapText="1" readingOrder="1"/>
    </xf>
    <xf numFmtId="0" fontId="5" fillId="0" borderId="0" xfId="0" applyFont="1"/>
    <xf numFmtId="0" fontId="65" fillId="0" borderId="0" xfId="0" applyFont="1" applyAlignment="1">
      <alignment horizontal="left"/>
    </xf>
    <xf numFmtId="0" fontId="60" fillId="0" borderId="33" xfId="0" applyFont="1" applyBorder="1" applyAlignment="1">
      <alignment horizontal="center" vertical="center" wrapText="1" readingOrder="1"/>
    </xf>
    <xf numFmtId="0" fontId="66" fillId="0" borderId="0" xfId="0" applyFont="1" applyAlignment="1">
      <alignment horizontal="left"/>
    </xf>
    <xf numFmtId="0" fontId="52" fillId="28" borderId="0" xfId="0" applyFont="1" applyFill="1" applyAlignment="1">
      <alignment horizontal="left" wrapText="1"/>
    </xf>
    <xf numFmtId="0" fontId="68" fillId="0" borderId="0" xfId="449" applyNumberFormat="1" applyFont="1" applyAlignment="1">
      <alignment horizontal="center" vertical="center"/>
    </xf>
    <xf numFmtId="0" fontId="53" fillId="0" borderId="0" xfId="0" applyFont="1" applyAlignment="1">
      <alignment horizontal="left" vertical="top"/>
    </xf>
    <xf numFmtId="0" fontId="24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17" fontId="68" fillId="0" borderId="0" xfId="0" applyNumberFormat="1" applyFont="1" applyAlignment="1">
      <alignment horizontal="center" wrapText="1"/>
    </xf>
    <xf numFmtId="0" fontId="68" fillId="0" borderId="0" xfId="0" applyFont="1" applyAlignment="1">
      <alignment horizontal="center" wrapText="1"/>
    </xf>
    <xf numFmtId="0" fontId="31" fillId="0" borderId="28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17" fontId="34" fillId="0" borderId="28" xfId="0" quotePrefix="1" applyNumberFormat="1" applyFont="1" applyBorder="1" applyAlignment="1">
      <alignment horizontal="center" vertical="center" wrapText="1"/>
    </xf>
    <xf numFmtId="0" fontId="4" fillId="27" borderId="26" xfId="0" applyFont="1" applyFill="1" applyBorder="1" applyAlignment="1">
      <alignment horizontal="center" vertical="center"/>
    </xf>
    <xf numFmtId="0" fontId="4" fillId="27" borderId="27" xfId="0" applyFont="1" applyFill="1" applyBorder="1" applyAlignment="1">
      <alignment horizontal="center" vertical="center"/>
    </xf>
    <xf numFmtId="0" fontId="27" fillId="27" borderId="28" xfId="0" applyFont="1" applyFill="1" applyBorder="1" applyAlignment="1">
      <alignment horizontal="center" vertical="center" wrapText="1"/>
    </xf>
    <xf numFmtId="0" fontId="27" fillId="27" borderId="29" xfId="0" applyFont="1" applyFill="1" applyBorder="1" applyAlignment="1">
      <alignment horizontal="center" vertical="center" wrapText="1"/>
    </xf>
    <xf numFmtId="17" fontId="34" fillId="0" borderId="28" xfId="0" applyNumberFormat="1" applyFont="1" applyBorder="1" applyAlignment="1">
      <alignment horizontal="center" vertical="center" wrapText="1"/>
    </xf>
    <xf numFmtId="0" fontId="24" fillId="31" borderId="0" xfId="0" applyFont="1" applyFill="1" applyAlignment="1">
      <alignment horizontal="center" wrapText="1"/>
    </xf>
    <xf numFmtId="0" fontId="51" fillId="31" borderId="18" xfId="0" applyFont="1" applyFill="1" applyBorder="1" applyAlignment="1">
      <alignment horizontal="center" vertical="center"/>
    </xf>
    <xf numFmtId="0" fontId="51" fillId="31" borderId="15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171" fontId="51" fillId="31" borderId="23" xfId="0" applyNumberFormat="1" applyFont="1" applyFill="1" applyBorder="1" applyAlignment="1">
      <alignment horizontal="center" vertical="center" wrapText="1"/>
    </xf>
    <xf numFmtId="171" fontId="51" fillId="31" borderId="24" xfId="0" applyNumberFormat="1" applyFont="1" applyFill="1" applyBorder="1" applyAlignment="1">
      <alignment horizontal="center" vertical="center" wrapText="1"/>
    </xf>
    <xf numFmtId="171" fontId="51" fillId="31" borderId="25" xfId="0" applyNumberFormat="1" applyFont="1" applyFill="1" applyBorder="1" applyAlignment="1">
      <alignment horizontal="center" vertical="center" wrapText="1"/>
    </xf>
    <xf numFmtId="0" fontId="51" fillId="31" borderId="23" xfId="0" applyFont="1" applyFill="1" applyBorder="1" applyAlignment="1">
      <alignment horizontal="center" vertical="center" wrapText="1"/>
    </xf>
    <xf numFmtId="0" fontId="51" fillId="31" borderId="25" xfId="0" applyFont="1" applyFill="1" applyBorder="1" applyAlignment="1">
      <alignment horizontal="center" vertical="center" wrapText="1"/>
    </xf>
    <xf numFmtId="0" fontId="51" fillId="31" borderId="18" xfId="0" applyFont="1" applyFill="1" applyBorder="1" applyAlignment="1">
      <alignment horizontal="center" vertical="center" wrapText="1"/>
    </xf>
    <xf numFmtId="0" fontId="51" fillId="31" borderId="15" xfId="0" applyFont="1" applyFill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60" fillId="0" borderId="0" xfId="0" applyFont="1" applyAlignment="1">
      <alignment horizontal="center" vertical="center" wrapText="1" readingOrder="1"/>
    </xf>
    <xf numFmtId="0" fontId="60" fillId="0" borderId="34" xfId="0" applyFont="1" applyBorder="1" applyAlignment="1">
      <alignment horizontal="center" vertical="center" wrapText="1" readingOrder="1"/>
    </xf>
    <xf numFmtId="0" fontId="68" fillId="0" borderId="0" xfId="449" applyNumberFormat="1" applyFont="1" applyAlignment="1">
      <alignment horizontal="center" vertical="center"/>
    </xf>
    <xf numFmtId="0" fontId="52" fillId="28" borderId="0" xfId="0" applyFont="1" applyFill="1" applyAlignment="1"/>
  </cellXfs>
  <cellStyles count="613">
    <cellStyle name="20% - Énfasis1" xfId="1" builtinId="30" customBuiltin="1"/>
    <cellStyle name="20% - Énfasis1 10" xfId="2" xr:uid="{00000000-0005-0000-0000-000001000000}"/>
    <cellStyle name="20% - Énfasis1 11" xfId="3" xr:uid="{00000000-0005-0000-0000-000002000000}"/>
    <cellStyle name="20% - Énfasis1 12" xfId="4" xr:uid="{00000000-0005-0000-0000-000003000000}"/>
    <cellStyle name="20% - Énfasis1 13" xfId="5" xr:uid="{00000000-0005-0000-0000-000004000000}"/>
    <cellStyle name="20% - Énfasis1 14" xfId="560" xr:uid="{00000000-0005-0000-0000-000005000000}"/>
    <cellStyle name="20% - Énfasis1 2" xfId="6" xr:uid="{00000000-0005-0000-0000-000006000000}"/>
    <cellStyle name="20% - Énfasis1 3" xfId="7" xr:uid="{00000000-0005-0000-0000-000007000000}"/>
    <cellStyle name="20% - Énfasis1 4" xfId="8" xr:uid="{00000000-0005-0000-0000-000008000000}"/>
    <cellStyle name="20% - Énfasis1 5" xfId="9" xr:uid="{00000000-0005-0000-0000-000009000000}"/>
    <cellStyle name="20% - Énfasis1 6" xfId="10" xr:uid="{00000000-0005-0000-0000-00000A000000}"/>
    <cellStyle name="20% - Énfasis1 7" xfId="11" xr:uid="{00000000-0005-0000-0000-00000B000000}"/>
    <cellStyle name="20% - Énfasis1 8" xfId="12" xr:uid="{00000000-0005-0000-0000-00000C000000}"/>
    <cellStyle name="20% - Énfasis1 9" xfId="13" xr:uid="{00000000-0005-0000-0000-00000D000000}"/>
    <cellStyle name="20% - Énfasis2" xfId="14" builtinId="34" customBuiltin="1"/>
    <cellStyle name="20% - Énfasis2 10" xfId="15" xr:uid="{00000000-0005-0000-0000-00000F000000}"/>
    <cellStyle name="20% - Énfasis2 11" xfId="16" xr:uid="{00000000-0005-0000-0000-000010000000}"/>
    <cellStyle name="20% - Énfasis2 12" xfId="17" xr:uid="{00000000-0005-0000-0000-000011000000}"/>
    <cellStyle name="20% - Énfasis2 13" xfId="18" xr:uid="{00000000-0005-0000-0000-000012000000}"/>
    <cellStyle name="20% - Énfasis2 14" xfId="561" xr:uid="{00000000-0005-0000-0000-000013000000}"/>
    <cellStyle name="20% - Énfasis2 2" xfId="19" xr:uid="{00000000-0005-0000-0000-000014000000}"/>
    <cellStyle name="20% - Énfasis2 3" xfId="20" xr:uid="{00000000-0005-0000-0000-000015000000}"/>
    <cellStyle name="20% - Énfasis2 4" xfId="21" xr:uid="{00000000-0005-0000-0000-000016000000}"/>
    <cellStyle name="20% - Énfasis2 5" xfId="22" xr:uid="{00000000-0005-0000-0000-000017000000}"/>
    <cellStyle name="20% - Énfasis2 6" xfId="23" xr:uid="{00000000-0005-0000-0000-000018000000}"/>
    <cellStyle name="20% - Énfasis2 7" xfId="24" xr:uid="{00000000-0005-0000-0000-000019000000}"/>
    <cellStyle name="20% - Énfasis2 8" xfId="25" xr:uid="{00000000-0005-0000-0000-00001A000000}"/>
    <cellStyle name="20% - Énfasis2 9" xfId="26" xr:uid="{00000000-0005-0000-0000-00001B000000}"/>
    <cellStyle name="20% - Énfasis3" xfId="27" builtinId="38" customBuiltin="1"/>
    <cellStyle name="20% - Énfasis3 10" xfId="28" xr:uid="{00000000-0005-0000-0000-00001D000000}"/>
    <cellStyle name="20% - Énfasis3 11" xfId="29" xr:uid="{00000000-0005-0000-0000-00001E000000}"/>
    <cellStyle name="20% - Énfasis3 12" xfId="30" xr:uid="{00000000-0005-0000-0000-00001F000000}"/>
    <cellStyle name="20% - Énfasis3 13" xfId="31" xr:uid="{00000000-0005-0000-0000-000020000000}"/>
    <cellStyle name="20% - Énfasis3 14" xfId="562" xr:uid="{00000000-0005-0000-0000-000021000000}"/>
    <cellStyle name="20% - Énfasis3 2" xfId="32" xr:uid="{00000000-0005-0000-0000-000022000000}"/>
    <cellStyle name="20% - Énfasis3 3" xfId="33" xr:uid="{00000000-0005-0000-0000-000023000000}"/>
    <cellStyle name="20% - Énfasis3 4" xfId="34" xr:uid="{00000000-0005-0000-0000-000024000000}"/>
    <cellStyle name="20% - Énfasis3 5" xfId="35" xr:uid="{00000000-0005-0000-0000-000025000000}"/>
    <cellStyle name="20% - Énfasis3 6" xfId="36" xr:uid="{00000000-0005-0000-0000-000026000000}"/>
    <cellStyle name="20% - Énfasis3 7" xfId="37" xr:uid="{00000000-0005-0000-0000-000027000000}"/>
    <cellStyle name="20% - Énfasis3 8" xfId="38" xr:uid="{00000000-0005-0000-0000-000028000000}"/>
    <cellStyle name="20% - Énfasis3 9" xfId="39" xr:uid="{00000000-0005-0000-0000-000029000000}"/>
    <cellStyle name="20% - Énfasis4" xfId="40" builtinId="42" customBuiltin="1"/>
    <cellStyle name="20% - Énfasis4 10" xfId="41" xr:uid="{00000000-0005-0000-0000-00002B000000}"/>
    <cellStyle name="20% - Énfasis4 11" xfId="42" xr:uid="{00000000-0005-0000-0000-00002C000000}"/>
    <cellStyle name="20% - Énfasis4 12" xfId="43" xr:uid="{00000000-0005-0000-0000-00002D000000}"/>
    <cellStyle name="20% - Énfasis4 13" xfId="44" xr:uid="{00000000-0005-0000-0000-00002E000000}"/>
    <cellStyle name="20% - Énfasis4 14" xfId="563" xr:uid="{00000000-0005-0000-0000-00002F000000}"/>
    <cellStyle name="20% - Énfasis4 2" xfId="45" xr:uid="{00000000-0005-0000-0000-000030000000}"/>
    <cellStyle name="20% - Énfasis4 3" xfId="46" xr:uid="{00000000-0005-0000-0000-000031000000}"/>
    <cellStyle name="20% - Énfasis4 4" xfId="47" xr:uid="{00000000-0005-0000-0000-000032000000}"/>
    <cellStyle name="20% - Énfasis4 5" xfId="48" xr:uid="{00000000-0005-0000-0000-000033000000}"/>
    <cellStyle name="20% - Énfasis4 6" xfId="49" xr:uid="{00000000-0005-0000-0000-000034000000}"/>
    <cellStyle name="20% - Énfasis4 7" xfId="50" xr:uid="{00000000-0005-0000-0000-000035000000}"/>
    <cellStyle name="20% - Énfasis4 8" xfId="51" xr:uid="{00000000-0005-0000-0000-000036000000}"/>
    <cellStyle name="20% - Énfasis4 9" xfId="52" xr:uid="{00000000-0005-0000-0000-000037000000}"/>
    <cellStyle name="20% - Énfasis5" xfId="53" builtinId="46" customBuiltin="1"/>
    <cellStyle name="20% - Énfasis5 10" xfId="54" xr:uid="{00000000-0005-0000-0000-000039000000}"/>
    <cellStyle name="20% - Énfasis5 11" xfId="55" xr:uid="{00000000-0005-0000-0000-00003A000000}"/>
    <cellStyle name="20% - Énfasis5 12" xfId="56" xr:uid="{00000000-0005-0000-0000-00003B000000}"/>
    <cellStyle name="20% - Énfasis5 13" xfId="57" xr:uid="{00000000-0005-0000-0000-00003C000000}"/>
    <cellStyle name="20% - Énfasis5 14" xfId="564" xr:uid="{00000000-0005-0000-0000-00003D000000}"/>
    <cellStyle name="20% - Énfasis5 2" xfId="58" xr:uid="{00000000-0005-0000-0000-00003E000000}"/>
    <cellStyle name="20% - Énfasis5 3" xfId="59" xr:uid="{00000000-0005-0000-0000-00003F000000}"/>
    <cellStyle name="20% - Énfasis5 4" xfId="60" xr:uid="{00000000-0005-0000-0000-000040000000}"/>
    <cellStyle name="20% - Énfasis5 5" xfId="61" xr:uid="{00000000-0005-0000-0000-000041000000}"/>
    <cellStyle name="20% - Énfasis5 6" xfId="62" xr:uid="{00000000-0005-0000-0000-000042000000}"/>
    <cellStyle name="20% - Énfasis5 7" xfId="63" xr:uid="{00000000-0005-0000-0000-000043000000}"/>
    <cellStyle name="20% - Énfasis5 8" xfId="64" xr:uid="{00000000-0005-0000-0000-000044000000}"/>
    <cellStyle name="20% - Énfasis5 9" xfId="65" xr:uid="{00000000-0005-0000-0000-000045000000}"/>
    <cellStyle name="20% - Énfasis6" xfId="66" builtinId="50" customBuiltin="1"/>
    <cellStyle name="20% - Énfasis6 10" xfId="67" xr:uid="{00000000-0005-0000-0000-000047000000}"/>
    <cellStyle name="20% - Énfasis6 11" xfId="68" xr:uid="{00000000-0005-0000-0000-000048000000}"/>
    <cellStyle name="20% - Énfasis6 12" xfId="69" xr:uid="{00000000-0005-0000-0000-000049000000}"/>
    <cellStyle name="20% - Énfasis6 13" xfId="70" xr:uid="{00000000-0005-0000-0000-00004A000000}"/>
    <cellStyle name="20% - Énfasis6 14" xfId="565" xr:uid="{00000000-0005-0000-0000-00004B000000}"/>
    <cellStyle name="20% - Énfasis6 2" xfId="71" xr:uid="{00000000-0005-0000-0000-00004C000000}"/>
    <cellStyle name="20% - Énfasis6 3" xfId="72" xr:uid="{00000000-0005-0000-0000-00004D000000}"/>
    <cellStyle name="20% - Énfasis6 4" xfId="73" xr:uid="{00000000-0005-0000-0000-00004E000000}"/>
    <cellStyle name="20% - Énfasis6 5" xfId="74" xr:uid="{00000000-0005-0000-0000-00004F000000}"/>
    <cellStyle name="20% - Énfasis6 6" xfId="75" xr:uid="{00000000-0005-0000-0000-000050000000}"/>
    <cellStyle name="20% - Énfasis6 7" xfId="76" xr:uid="{00000000-0005-0000-0000-000051000000}"/>
    <cellStyle name="20% - Énfasis6 8" xfId="77" xr:uid="{00000000-0005-0000-0000-000052000000}"/>
    <cellStyle name="20% - Énfasis6 9" xfId="78" xr:uid="{00000000-0005-0000-0000-000053000000}"/>
    <cellStyle name="40% - Énfasis1" xfId="79" builtinId="31" customBuiltin="1"/>
    <cellStyle name="40% - Énfasis1 10" xfId="80" xr:uid="{00000000-0005-0000-0000-000055000000}"/>
    <cellStyle name="40% - Énfasis1 11" xfId="81" xr:uid="{00000000-0005-0000-0000-000056000000}"/>
    <cellStyle name="40% - Énfasis1 12" xfId="82" xr:uid="{00000000-0005-0000-0000-000057000000}"/>
    <cellStyle name="40% - Énfasis1 13" xfId="83" xr:uid="{00000000-0005-0000-0000-000058000000}"/>
    <cellStyle name="40% - Énfasis1 14" xfId="84" xr:uid="{00000000-0005-0000-0000-000059000000}"/>
    <cellStyle name="40% - Énfasis1 15" xfId="566" xr:uid="{00000000-0005-0000-0000-00005A000000}"/>
    <cellStyle name="40% - Énfasis1 2" xfId="85" xr:uid="{00000000-0005-0000-0000-00005B000000}"/>
    <cellStyle name="40% - Énfasis1 3" xfId="86" xr:uid="{00000000-0005-0000-0000-00005C000000}"/>
    <cellStyle name="40% - Énfasis1 4" xfId="87" xr:uid="{00000000-0005-0000-0000-00005D000000}"/>
    <cellStyle name="40% - Énfasis1 5" xfId="88" xr:uid="{00000000-0005-0000-0000-00005E000000}"/>
    <cellStyle name="40% - Énfasis1 6" xfId="89" xr:uid="{00000000-0005-0000-0000-00005F000000}"/>
    <cellStyle name="40% - Énfasis1 7" xfId="90" xr:uid="{00000000-0005-0000-0000-000060000000}"/>
    <cellStyle name="40% - Énfasis1 8" xfId="91" xr:uid="{00000000-0005-0000-0000-000061000000}"/>
    <cellStyle name="40% - Énfasis1 9" xfId="92" xr:uid="{00000000-0005-0000-0000-000062000000}"/>
    <cellStyle name="40% - Énfasis2" xfId="93" builtinId="35" customBuiltin="1"/>
    <cellStyle name="40% - Énfasis2 10" xfId="94" xr:uid="{00000000-0005-0000-0000-000064000000}"/>
    <cellStyle name="40% - Énfasis2 11" xfId="95" xr:uid="{00000000-0005-0000-0000-000065000000}"/>
    <cellStyle name="40% - Énfasis2 12" xfId="96" xr:uid="{00000000-0005-0000-0000-000066000000}"/>
    <cellStyle name="40% - Énfasis2 13" xfId="97" xr:uid="{00000000-0005-0000-0000-000067000000}"/>
    <cellStyle name="40% - Énfasis2 14" xfId="567" xr:uid="{00000000-0005-0000-0000-000068000000}"/>
    <cellStyle name="40% - Énfasis2 2" xfId="98" xr:uid="{00000000-0005-0000-0000-000069000000}"/>
    <cellStyle name="40% - Énfasis2 3" xfId="99" xr:uid="{00000000-0005-0000-0000-00006A000000}"/>
    <cellStyle name="40% - Énfasis2 4" xfId="100" xr:uid="{00000000-0005-0000-0000-00006B000000}"/>
    <cellStyle name="40% - Énfasis2 5" xfId="101" xr:uid="{00000000-0005-0000-0000-00006C000000}"/>
    <cellStyle name="40% - Énfasis2 6" xfId="102" xr:uid="{00000000-0005-0000-0000-00006D000000}"/>
    <cellStyle name="40% - Énfasis2 7" xfId="103" xr:uid="{00000000-0005-0000-0000-00006E000000}"/>
    <cellStyle name="40% - Énfasis2 8" xfId="104" xr:uid="{00000000-0005-0000-0000-00006F000000}"/>
    <cellStyle name="40% - Énfasis2 9" xfId="105" xr:uid="{00000000-0005-0000-0000-000070000000}"/>
    <cellStyle name="40% - Énfasis3" xfId="106" builtinId="39" customBuiltin="1"/>
    <cellStyle name="40% - Énfasis3 10" xfId="107" xr:uid="{00000000-0005-0000-0000-000072000000}"/>
    <cellStyle name="40% - Énfasis3 11" xfId="108" xr:uid="{00000000-0005-0000-0000-000073000000}"/>
    <cellStyle name="40% - Énfasis3 12" xfId="109" xr:uid="{00000000-0005-0000-0000-000074000000}"/>
    <cellStyle name="40% - Énfasis3 13" xfId="110" xr:uid="{00000000-0005-0000-0000-000075000000}"/>
    <cellStyle name="40% - Énfasis3 14" xfId="568" xr:uid="{00000000-0005-0000-0000-000076000000}"/>
    <cellStyle name="40% - Énfasis3 2" xfId="111" xr:uid="{00000000-0005-0000-0000-000077000000}"/>
    <cellStyle name="40% - Énfasis3 3" xfId="112" xr:uid="{00000000-0005-0000-0000-000078000000}"/>
    <cellStyle name="40% - Énfasis3 4" xfId="113" xr:uid="{00000000-0005-0000-0000-000079000000}"/>
    <cellStyle name="40% - Énfasis3 5" xfId="114" xr:uid="{00000000-0005-0000-0000-00007A000000}"/>
    <cellStyle name="40% - Énfasis3 6" xfId="115" xr:uid="{00000000-0005-0000-0000-00007B000000}"/>
    <cellStyle name="40% - Énfasis3 7" xfId="116" xr:uid="{00000000-0005-0000-0000-00007C000000}"/>
    <cellStyle name="40% - Énfasis3 8" xfId="117" xr:uid="{00000000-0005-0000-0000-00007D000000}"/>
    <cellStyle name="40% - Énfasis3 9" xfId="118" xr:uid="{00000000-0005-0000-0000-00007E000000}"/>
    <cellStyle name="40% - Énfasis4" xfId="119" builtinId="43" customBuiltin="1"/>
    <cellStyle name="40% - Énfasis4 10" xfId="120" xr:uid="{00000000-0005-0000-0000-000080000000}"/>
    <cellStyle name="40% - Énfasis4 11" xfId="121" xr:uid="{00000000-0005-0000-0000-000081000000}"/>
    <cellStyle name="40% - Énfasis4 12" xfId="122" xr:uid="{00000000-0005-0000-0000-000082000000}"/>
    <cellStyle name="40% - Énfasis4 13" xfId="123" xr:uid="{00000000-0005-0000-0000-000083000000}"/>
    <cellStyle name="40% - Énfasis4 14" xfId="569" xr:uid="{00000000-0005-0000-0000-000084000000}"/>
    <cellStyle name="40% - Énfasis4 2" xfId="124" xr:uid="{00000000-0005-0000-0000-000085000000}"/>
    <cellStyle name="40% - Énfasis4 3" xfId="125" xr:uid="{00000000-0005-0000-0000-000086000000}"/>
    <cellStyle name="40% - Énfasis4 4" xfId="126" xr:uid="{00000000-0005-0000-0000-000087000000}"/>
    <cellStyle name="40% - Énfasis4 5" xfId="127" xr:uid="{00000000-0005-0000-0000-000088000000}"/>
    <cellStyle name="40% - Énfasis4 6" xfId="128" xr:uid="{00000000-0005-0000-0000-000089000000}"/>
    <cellStyle name="40% - Énfasis4 7" xfId="129" xr:uid="{00000000-0005-0000-0000-00008A000000}"/>
    <cellStyle name="40% - Énfasis4 8" xfId="130" xr:uid="{00000000-0005-0000-0000-00008B000000}"/>
    <cellStyle name="40% - Énfasis4 9" xfId="131" xr:uid="{00000000-0005-0000-0000-00008C000000}"/>
    <cellStyle name="40% - Énfasis5" xfId="132" builtinId="47" customBuiltin="1"/>
    <cellStyle name="40% - Énfasis5 10" xfId="133" xr:uid="{00000000-0005-0000-0000-00008E000000}"/>
    <cellStyle name="40% - Énfasis5 11" xfId="134" xr:uid="{00000000-0005-0000-0000-00008F000000}"/>
    <cellStyle name="40% - Énfasis5 12" xfId="135" xr:uid="{00000000-0005-0000-0000-000090000000}"/>
    <cellStyle name="40% - Énfasis5 13" xfId="136" xr:uid="{00000000-0005-0000-0000-000091000000}"/>
    <cellStyle name="40% - Énfasis5 14" xfId="570" xr:uid="{00000000-0005-0000-0000-000092000000}"/>
    <cellStyle name="40% - Énfasis5 2" xfId="137" xr:uid="{00000000-0005-0000-0000-000093000000}"/>
    <cellStyle name="40% - Énfasis5 3" xfId="138" xr:uid="{00000000-0005-0000-0000-000094000000}"/>
    <cellStyle name="40% - Énfasis5 4" xfId="139" xr:uid="{00000000-0005-0000-0000-000095000000}"/>
    <cellStyle name="40% - Énfasis5 5" xfId="140" xr:uid="{00000000-0005-0000-0000-000096000000}"/>
    <cellStyle name="40% - Énfasis5 6" xfId="141" xr:uid="{00000000-0005-0000-0000-000097000000}"/>
    <cellStyle name="40% - Énfasis5 7" xfId="142" xr:uid="{00000000-0005-0000-0000-000098000000}"/>
    <cellStyle name="40% - Énfasis5 8" xfId="143" xr:uid="{00000000-0005-0000-0000-000099000000}"/>
    <cellStyle name="40% - Énfasis5 9" xfId="144" xr:uid="{00000000-0005-0000-0000-00009A000000}"/>
    <cellStyle name="40% - Énfasis6" xfId="145" builtinId="51" customBuiltin="1"/>
    <cellStyle name="40% - Énfasis6 10" xfId="146" xr:uid="{00000000-0005-0000-0000-00009C000000}"/>
    <cellStyle name="40% - Énfasis6 11" xfId="147" xr:uid="{00000000-0005-0000-0000-00009D000000}"/>
    <cellStyle name="40% - Énfasis6 12" xfId="148" xr:uid="{00000000-0005-0000-0000-00009E000000}"/>
    <cellStyle name="40% - Énfasis6 13" xfId="149" xr:uid="{00000000-0005-0000-0000-00009F000000}"/>
    <cellStyle name="40% - Énfasis6 14" xfId="571" xr:uid="{00000000-0005-0000-0000-0000A0000000}"/>
    <cellStyle name="40% - Énfasis6 2" xfId="150" xr:uid="{00000000-0005-0000-0000-0000A1000000}"/>
    <cellStyle name="40% - Énfasis6 3" xfId="151" xr:uid="{00000000-0005-0000-0000-0000A2000000}"/>
    <cellStyle name="40% - Énfasis6 4" xfId="152" xr:uid="{00000000-0005-0000-0000-0000A3000000}"/>
    <cellStyle name="40% - Énfasis6 5" xfId="153" xr:uid="{00000000-0005-0000-0000-0000A4000000}"/>
    <cellStyle name="40% - Énfasis6 6" xfId="154" xr:uid="{00000000-0005-0000-0000-0000A5000000}"/>
    <cellStyle name="40% - Énfasis6 7" xfId="155" xr:uid="{00000000-0005-0000-0000-0000A6000000}"/>
    <cellStyle name="40% - Énfasis6 8" xfId="156" xr:uid="{00000000-0005-0000-0000-0000A7000000}"/>
    <cellStyle name="40% - Énfasis6 9" xfId="157" xr:uid="{00000000-0005-0000-0000-0000A8000000}"/>
    <cellStyle name="60% - Énfasis1" xfId="158" builtinId="32" customBuiltin="1"/>
    <cellStyle name="60% - Énfasis1 10" xfId="159" xr:uid="{00000000-0005-0000-0000-0000AA000000}"/>
    <cellStyle name="60% - Énfasis1 11" xfId="160" xr:uid="{00000000-0005-0000-0000-0000AB000000}"/>
    <cellStyle name="60% - Énfasis1 12" xfId="161" xr:uid="{00000000-0005-0000-0000-0000AC000000}"/>
    <cellStyle name="60% - Énfasis1 13" xfId="162" xr:uid="{00000000-0005-0000-0000-0000AD000000}"/>
    <cellStyle name="60% - Énfasis1 14" xfId="572" xr:uid="{00000000-0005-0000-0000-0000AE000000}"/>
    <cellStyle name="60% - Énfasis1 2" xfId="163" xr:uid="{00000000-0005-0000-0000-0000AF000000}"/>
    <cellStyle name="60% - Énfasis1 3" xfId="164" xr:uid="{00000000-0005-0000-0000-0000B0000000}"/>
    <cellStyle name="60% - Énfasis1 4" xfId="165" xr:uid="{00000000-0005-0000-0000-0000B1000000}"/>
    <cellStyle name="60% - Énfasis1 5" xfId="166" xr:uid="{00000000-0005-0000-0000-0000B2000000}"/>
    <cellStyle name="60% - Énfasis1 6" xfId="167" xr:uid="{00000000-0005-0000-0000-0000B3000000}"/>
    <cellStyle name="60% - Énfasis1 7" xfId="168" xr:uid="{00000000-0005-0000-0000-0000B4000000}"/>
    <cellStyle name="60% - Énfasis1 8" xfId="169" xr:uid="{00000000-0005-0000-0000-0000B5000000}"/>
    <cellStyle name="60% - Énfasis1 9" xfId="170" xr:uid="{00000000-0005-0000-0000-0000B6000000}"/>
    <cellStyle name="60% - Énfasis2" xfId="171" builtinId="36" customBuiltin="1"/>
    <cellStyle name="60% - Énfasis2 10" xfId="172" xr:uid="{00000000-0005-0000-0000-0000B8000000}"/>
    <cellStyle name="60% - Énfasis2 11" xfId="173" xr:uid="{00000000-0005-0000-0000-0000B9000000}"/>
    <cellStyle name="60% - Énfasis2 12" xfId="174" xr:uid="{00000000-0005-0000-0000-0000BA000000}"/>
    <cellStyle name="60% - Énfasis2 13" xfId="175" xr:uid="{00000000-0005-0000-0000-0000BB000000}"/>
    <cellStyle name="60% - Énfasis2 14" xfId="573" xr:uid="{00000000-0005-0000-0000-0000BC000000}"/>
    <cellStyle name="60% - Énfasis2 2" xfId="176" xr:uid="{00000000-0005-0000-0000-0000BD000000}"/>
    <cellStyle name="60% - Énfasis2 3" xfId="177" xr:uid="{00000000-0005-0000-0000-0000BE000000}"/>
    <cellStyle name="60% - Énfasis2 4" xfId="178" xr:uid="{00000000-0005-0000-0000-0000BF000000}"/>
    <cellStyle name="60% - Énfasis2 5" xfId="179" xr:uid="{00000000-0005-0000-0000-0000C0000000}"/>
    <cellStyle name="60% - Énfasis2 6" xfId="180" xr:uid="{00000000-0005-0000-0000-0000C1000000}"/>
    <cellStyle name="60% - Énfasis2 7" xfId="181" xr:uid="{00000000-0005-0000-0000-0000C2000000}"/>
    <cellStyle name="60% - Énfasis2 8" xfId="182" xr:uid="{00000000-0005-0000-0000-0000C3000000}"/>
    <cellStyle name="60% - Énfasis2 9" xfId="183" xr:uid="{00000000-0005-0000-0000-0000C4000000}"/>
    <cellStyle name="60% - Énfasis3" xfId="184" builtinId="40" customBuiltin="1"/>
    <cellStyle name="60% - Énfasis3 10" xfId="185" xr:uid="{00000000-0005-0000-0000-0000C6000000}"/>
    <cellStyle name="60% - Énfasis3 11" xfId="186" xr:uid="{00000000-0005-0000-0000-0000C7000000}"/>
    <cellStyle name="60% - Énfasis3 12" xfId="187" xr:uid="{00000000-0005-0000-0000-0000C8000000}"/>
    <cellStyle name="60% - Énfasis3 13" xfId="188" xr:uid="{00000000-0005-0000-0000-0000C9000000}"/>
    <cellStyle name="60% - Énfasis3 14" xfId="574" xr:uid="{00000000-0005-0000-0000-0000CA000000}"/>
    <cellStyle name="60% - Énfasis3 2" xfId="189" xr:uid="{00000000-0005-0000-0000-0000CB000000}"/>
    <cellStyle name="60% - Énfasis3 3" xfId="190" xr:uid="{00000000-0005-0000-0000-0000CC000000}"/>
    <cellStyle name="60% - Énfasis3 4" xfId="191" xr:uid="{00000000-0005-0000-0000-0000CD000000}"/>
    <cellStyle name="60% - Énfasis3 5" xfId="192" xr:uid="{00000000-0005-0000-0000-0000CE000000}"/>
    <cellStyle name="60% - Énfasis3 6" xfId="193" xr:uid="{00000000-0005-0000-0000-0000CF000000}"/>
    <cellStyle name="60% - Énfasis3 7" xfId="194" xr:uid="{00000000-0005-0000-0000-0000D0000000}"/>
    <cellStyle name="60% - Énfasis3 8" xfId="195" xr:uid="{00000000-0005-0000-0000-0000D1000000}"/>
    <cellStyle name="60% - Énfasis3 9" xfId="196" xr:uid="{00000000-0005-0000-0000-0000D2000000}"/>
    <cellStyle name="60% - Énfasis4" xfId="197" builtinId="44" customBuiltin="1"/>
    <cellStyle name="60% - Énfasis4 10" xfId="198" xr:uid="{00000000-0005-0000-0000-0000D4000000}"/>
    <cellStyle name="60% - Énfasis4 11" xfId="199" xr:uid="{00000000-0005-0000-0000-0000D5000000}"/>
    <cellStyle name="60% - Énfasis4 12" xfId="200" xr:uid="{00000000-0005-0000-0000-0000D6000000}"/>
    <cellStyle name="60% - Énfasis4 13" xfId="201" xr:uid="{00000000-0005-0000-0000-0000D7000000}"/>
    <cellStyle name="60% - Énfasis4 14" xfId="575" xr:uid="{00000000-0005-0000-0000-0000D8000000}"/>
    <cellStyle name="60% - Énfasis4 2" xfId="202" xr:uid="{00000000-0005-0000-0000-0000D9000000}"/>
    <cellStyle name="60% - Énfasis4 3" xfId="203" xr:uid="{00000000-0005-0000-0000-0000DA000000}"/>
    <cellStyle name="60% - Énfasis4 4" xfId="204" xr:uid="{00000000-0005-0000-0000-0000DB000000}"/>
    <cellStyle name="60% - Énfasis4 5" xfId="205" xr:uid="{00000000-0005-0000-0000-0000DC000000}"/>
    <cellStyle name="60% - Énfasis4 6" xfId="206" xr:uid="{00000000-0005-0000-0000-0000DD000000}"/>
    <cellStyle name="60% - Énfasis4 7" xfId="207" xr:uid="{00000000-0005-0000-0000-0000DE000000}"/>
    <cellStyle name="60% - Énfasis4 8" xfId="208" xr:uid="{00000000-0005-0000-0000-0000DF000000}"/>
    <cellStyle name="60% - Énfasis4 9" xfId="209" xr:uid="{00000000-0005-0000-0000-0000E0000000}"/>
    <cellStyle name="60% - Énfasis5" xfId="210" builtinId="48" customBuiltin="1"/>
    <cellStyle name="60% - Énfasis5 10" xfId="211" xr:uid="{00000000-0005-0000-0000-0000E2000000}"/>
    <cellStyle name="60% - Énfasis5 11" xfId="212" xr:uid="{00000000-0005-0000-0000-0000E3000000}"/>
    <cellStyle name="60% - Énfasis5 12" xfId="213" xr:uid="{00000000-0005-0000-0000-0000E4000000}"/>
    <cellStyle name="60% - Énfasis5 13" xfId="214" xr:uid="{00000000-0005-0000-0000-0000E5000000}"/>
    <cellStyle name="60% - Énfasis5 14" xfId="576" xr:uid="{00000000-0005-0000-0000-0000E6000000}"/>
    <cellStyle name="60% - Énfasis5 2" xfId="215" xr:uid="{00000000-0005-0000-0000-0000E7000000}"/>
    <cellStyle name="60% - Énfasis5 3" xfId="216" xr:uid="{00000000-0005-0000-0000-0000E8000000}"/>
    <cellStyle name="60% - Énfasis5 4" xfId="217" xr:uid="{00000000-0005-0000-0000-0000E9000000}"/>
    <cellStyle name="60% - Énfasis5 5" xfId="218" xr:uid="{00000000-0005-0000-0000-0000EA000000}"/>
    <cellStyle name="60% - Énfasis5 6" xfId="219" xr:uid="{00000000-0005-0000-0000-0000EB000000}"/>
    <cellStyle name="60% - Énfasis5 7" xfId="220" xr:uid="{00000000-0005-0000-0000-0000EC000000}"/>
    <cellStyle name="60% - Énfasis5 8" xfId="221" xr:uid="{00000000-0005-0000-0000-0000ED000000}"/>
    <cellStyle name="60% - Énfasis5 9" xfId="222" xr:uid="{00000000-0005-0000-0000-0000EE000000}"/>
    <cellStyle name="60% - Énfasis6" xfId="223" builtinId="52" customBuiltin="1"/>
    <cellStyle name="60% - Énfasis6 10" xfId="224" xr:uid="{00000000-0005-0000-0000-0000F0000000}"/>
    <cellStyle name="60% - Énfasis6 11" xfId="225" xr:uid="{00000000-0005-0000-0000-0000F1000000}"/>
    <cellStyle name="60% - Énfasis6 12" xfId="226" xr:uid="{00000000-0005-0000-0000-0000F2000000}"/>
    <cellStyle name="60% - Énfasis6 13" xfId="227" xr:uid="{00000000-0005-0000-0000-0000F3000000}"/>
    <cellStyle name="60% - Énfasis6 14" xfId="577" xr:uid="{00000000-0005-0000-0000-0000F4000000}"/>
    <cellStyle name="60% - Énfasis6 2" xfId="228" xr:uid="{00000000-0005-0000-0000-0000F5000000}"/>
    <cellStyle name="60% - Énfasis6 3" xfId="229" xr:uid="{00000000-0005-0000-0000-0000F6000000}"/>
    <cellStyle name="60% - Énfasis6 4" xfId="230" xr:uid="{00000000-0005-0000-0000-0000F7000000}"/>
    <cellStyle name="60% - Énfasis6 5" xfId="231" xr:uid="{00000000-0005-0000-0000-0000F8000000}"/>
    <cellStyle name="60% - Énfasis6 6" xfId="232" xr:uid="{00000000-0005-0000-0000-0000F9000000}"/>
    <cellStyle name="60% - Énfasis6 7" xfId="233" xr:uid="{00000000-0005-0000-0000-0000FA000000}"/>
    <cellStyle name="60% - Énfasis6 8" xfId="234" xr:uid="{00000000-0005-0000-0000-0000FB000000}"/>
    <cellStyle name="60% - Énfasis6 9" xfId="235" xr:uid="{00000000-0005-0000-0000-0000FC000000}"/>
    <cellStyle name="Buena 10" xfId="237" xr:uid="{00000000-0005-0000-0000-0000FE000000}"/>
    <cellStyle name="Buena 11" xfId="238" xr:uid="{00000000-0005-0000-0000-0000FF000000}"/>
    <cellStyle name="Buena 12" xfId="239" xr:uid="{00000000-0005-0000-0000-000000010000}"/>
    <cellStyle name="Buena 13" xfId="240" xr:uid="{00000000-0005-0000-0000-000001010000}"/>
    <cellStyle name="Buena 14" xfId="578" xr:uid="{00000000-0005-0000-0000-000002010000}"/>
    <cellStyle name="Buena 2" xfId="241" xr:uid="{00000000-0005-0000-0000-000003010000}"/>
    <cellStyle name="Buena 3" xfId="242" xr:uid="{00000000-0005-0000-0000-000004010000}"/>
    <cellStyle name="Buena 4" xfId="243" xr:uid="{00000000-0005-0000-0000-000005010000}"/>
    <cellStyle name="Buena 5" xfId="244" xr:uid="{00000000-0005-0000-0000-000006010000}"/>
    <cellStyle name="Buena 6" xfId="245" xr:uid="{00000000-0005-0000-0000-000007010000}"/>
    <cellStyle name="Buena 7" xfId="246" xr:uid="{00000000-0005-0000-0000-000008010000}"/>
    <cellStyle name="Buena 8" xfId="247" xr:uid="{00000000-0005-0000-0000-000009010000}"/>
    <cellStyle name="Buena 9" xfId="248" xr:uid="{00000000-0005-0000-0000-00000A010000}"/>
    <cellStyle name="Bueno" xfId="236" builtinId="26" customBuiltin="1"/>
    <cellStyle name="Cálculo" xfId="249" builtinId="22" customBuiltin="1"/>
    <cellStyle name="Cálculo 10" xfId="250" xr:uid="{00000000-0005-0000-0000-00000C010000}"/>
    <cellStyle name="Cálculo 11" xfId="251" xr:uid="{00000000-0005-0000-0000-00000D010000}"/>
    <cellStyle name="Cálculo 12" xfId="252" xr:uid="{00000000-0005-0000-0000-00000E010000}"/>
    <cellStyle name="Cálculo 13" xfId="253" xr:uid="{00000000-0005-0000-0000-00000F010000}"/>
    <cellStyle name="Cálculo 14" xfId="579" xr:uid="{00000000-0005-0000-0000-000010010000}"/>
    <cellStyle name="Cálculo 2" xfId="254" xr:uid="{00000000-0005-0000-0000-000011010000}"/>
    <cellStyle name="Cálculo 3" xfId="255" xr:uid="{00000000-0005-0000-0000-000012010000}"/>
    <cellStyle name="Cálculo 4" xfId="256" xr:uid="{00000000-0005-0000-0000-000013010000}"/>
    <cellStyle name="Cálculo 5" xfId="257" xr:uid="{00000000-0005-0000-0000-000014010000}"/>
    <cellStyle name="Cálculo 6" xfId="258" xr:uid="{00000000-0005-0000-0000-000015010000}"/>
    <cellStyle name="Cálculo 7" xfId="259" xr:uid="{00000000-0005-0000-0000-000016010000}"/>
    <cellStyle name="Cálculo 8" xfId="260" xr:uid="{00000000-0005-0000-0000-000017010000}"/>
    <cellStyle name="Cálculo 9" xfId="261" xr:uid="{00000000-0005-0000-0000-000018010000}"/>
    <cellStyle name="Celda de comprobación" xfId="262" builtinId="23" customBuiltin="1"/>
    <cellStyle name="Celda de comprobación 10" xfId="263" xr:uid="{00000000-0005-0000-0000-00001A010000}"/>
    <cellStyle name="Celda de comprobación 11" xfId="264" xr:uid="{00000000-0005-0000-0000-00001B010000}"/>
    <cellStyle name="Celda de comprobación 12" xfId="265" xr:uid="{00000000-0005-0000-0000-00001C010000}"/>
    <cellStyle name="Celda de comprobación 13" xfId="266" xr:uid="{00000000-0005-0000-0000-00001D010000}"/>
    <cellStyle name="Celda de comprobación 14" xfId="580" xr:uid="{00000000-0005-0000-0000-00001E010000}"/>
    <cellStyle name="Celda de comprobación 2" xfId="267" xr:uid="{00000000-0005-0000-0000-00001F010000}"/>
    <cellStyle name="Celda de comprobación 3" xfId="268" xr:uid="{00000000-0005-0000-0000-000020010000}"/>
    <cellStyle name="Celda de comprobación 4" xfId="269" xr:uid="{00000000-0005-0000-0000-000021010000}"/>
    <cellStyle name="Celda de comprobación 5" xfId="270" xr:uid="{00000000-0005-0000-0000-000022010000}"/>
    <cellStyle name="Celda de comprobación 6" xfId="271" xr:uid="{00000000-0005-0000-0000-000023010000}"/>
    <cellStyle name="Celda de comprobación 7" xfId="272" xr:uid="{00000000-0005-0000-0000-000024010000}"/>
    <cellStyle name="Celda de comprobación 8" xfId="273" xr:uid="{00000000-0005-0000-0000-000025010000}"/>
    <cellStyle name="Celda de comprobación 9" xfId="274" xr:uid="{00000000-0005-0000-0000-000026010000}"/>
    <cellStyle name="Celda vinculada" xfId="275" builtinId="24" customBuiltin="1"/>
    <cellStyle name="Celda vinculada 10" xfId="276" xr:uid="{00000000-0005-0000-0000-000028010000}"/>
    <cellStyle name="Celda vinculada 11" xfId="277" xr:uid="{00000000-0005-0000-0000-000029010000}"/>
    <cellStyle name="Celda vinculada 12" xfId="278" xr:uid="{00000000-0005-0000-0000-00002A010000}"/>
    <cellStyle name="Celda vinculada 13" xfId="279" xr:uid="{00000000-0005-0000-0000-00002B010000}"/>
    <cellStyle name="Celda vinculada 14" xfId="581" xr:uid="{00000000-0005-0000-0000-00002C010000}"/>
    <cellStyle name="Celda vinculada 2" xfId="280" xr:uid="{00000000-0005-0000-0000-00002D010000}"/>
    <cellStyle name="Celda vinculada 3" xfId="281" xr:uid="{00000000-0005-0000-0000-00002E010000}"/>
    <cellStyle name="Celda vinculada 4" xfId="282" xr:uid="{00000000-0005-0000-0000-00002F010000}"/>
    <cellStyle name="Celda vinculada 5" xfId="283" xr:uid="{00000000-0005-0000-0000-000030010000}"/>
    <cellStyle name="Celda vinculada 6" xfId="284" xr:uid="{00000000-0005-0000-0000-000031010000}"/>
    <cellStyle name="Celda vinculada 7" xfId="285" xr:uid="{00000000-0005-0000-0000-000032010000}"/>
    <cellStyle name="Celda vinculada 8" xfId="286" xr:uid="{00000000-0005-0000-0000-000033010000}"/>
    <cellStyle name="Celda vinculada 9" xfId="287" xr:uid="{00000000-0005-0000-0000-000034010000}"/>
    <cellStyle name="Encabezado 4" xfId="288" builtinId="19" customBuiltin="1"/>
    <cellStyle name="Encabezado 4 10" xfId="289" xr:uid="{00000000-0005-0000-0000-000036010000}"/>
    <cellStyle name="Encabezado 4 11" xfId="290" xr:uid="{00000000-0005-0000-0000-000037010000}"/>
    <cellStyle name="Encabezado 4 12" xfId="291" xr:uid="{00000000-0005-0000-0000-000038010000}"/>
    <cellStyle name="Encabezado 4 13" xfId="292" xr:uid="{00000000-0005-0000-0000-000039010000}"/>
    <cellStyle name="Encabezado 4 14" xfId="582" xr:uid="{00000000-0005-0000-0000-00003A010000}"/>
    <cellStyle name="Encabezado 4 2" xfId="293" xr:uid="{00000000-0005-0000-0000-00003B010000}"/>
    <cellStyle name="Encabezado 4 3" xfId="294" xr:uid="{00000000-0005-0000-0000-00003C010000}"/>
    <cellStyle name="Encabezado 4 4" xfId="295" xr:uid="{00000000-0005-0000-0000-00003D010000}"/>
    <cellStyle name="Encabezado 4 5" xfId="296" xr:uid="{00000000-0005-0000-0000-00003E010000}"/>
    <cellStyle name="Encabezado 4 6" xfId="297" xr:uid="{00000000-0005-0000-0000-00003F010000}"/>
    <cellStyle name="Encabezado 4 7" xfId="298" xr:uid="{00000000-0005-0000-0000-000040010000}"/>
    <cellStyle name="Encabezado 4 8" xfId="299" xr:uid="{00000000-0005-0000-0000-000041010000}"/>
    <cellStyle name="Encabezado 4 9" xfId="300" xr:uid="{00000000-0005-0000-0000-000042010000}"/>
    <cellStyle name="Énfasis1" xfId="301" builtinId="29" customBuiltin="1"/>
    <cellStyle name="Énfasis1 10" xfId="302" xr:uid="{00000000-0005-0000-0000-000044010000}"/>
    <cellStyle name="Énfasis1 11" xfId="303" xr:uid="{00000000-0005-0000-0000-000045010000}"/>
    <cellStyle name="Énfasis1 12" xfId="304" xr:uid="{00000000-0005-0000-0000-000046010000}"/>
    <cellStyle name="Énfasis1 13" xfId="305" xr:uid="{00000000-0005-0000-0000-000047010000}"/>
    <cellStyle name="Énfasis1 14" xfId="306" xr:uid="{00000000-0005-0000-0000-000048010000}"/>
    <cellStyle name="Énfasis1 15" xfId="583" xr:uid="{00000000-0005-0000-0000-000049010000}"/>
    <cellStyle name="Énfasis1 2" xfId="307" xr:uid="{00000000-0005-0000-0000-00004A010000}"/>
    <cellStyle name="Énfasis1 3" xfId="308" xr:uid="{00000000-0005-0000-0000-00004B010000}"/>
    <cellStyle name="Énfasis1 4" xfId="309" xr:uid="{00000000-0005-0000-0000-00004C010000}"/>
    <cellStyle name="Énfasis1 5" xfId="310" xr:uid="{00000000-0005-0000-0000-00004D010000}"/>
    <cellStyle name="Énfasis1 6" xfId="311" xr:uid="{00000000-0005-0000-0000-00004E010000}"/>
    <cellStyle name="Énfasis1 7" xfId="312" xr:uid="{00000000-0005-0000-0000-00004F010000}"/>
    <cellStyle name="Énfasis1 8" xfId="313" xr:uid="{00000000-0005-0000-0000-000050010000}"/>
    <cellStyle name="Énfasis1 9" xfId="314" xr:uid="{00000000-0005-0000-0000-000051010000}"/>
    <cellStyle name="Énfasis2" xfId="315" builtinId="33" customBuiltin="1"/>
    <cellStyle name="Énfasis2 10" xfId="316" xr:uid="{00000000-0005-0000-0000-000053010000}"/>
    <cellStyle name="Énfasis2 11" xfId="317" xr:uid="{00000000-0005-0000-0000-000054010000}"/>
    <cellStyle name="Énfasis2 12" xfId="318" xr:uid="{00000000-0005-0000-0000-000055010000}"/>
    <cellStyle name="Énfasis2 13" xfId="319" xr:uid="{00000000-0005-0000-0000-000056010000}"/>
    <cellStyle name="Énfasis2 14" xfId="584" xr:uid="{00000000-0005-0000-0000-000057010000}"/>
    <cellStyle name="Énfasis2 2" xfId="320" xr:uid="{00000000-0005-0000-0000-000058010000}"/>
    <cellStyle name="Énfasis2 3" xfId="321" xr:uid="{00000000-0005-0000-0000-000059010000}"/>
    <cellStyle name="Énfasis2 4" xfId="322" xr:uid="{00000000-0005-0000-0000-00005A010000}"/>
    <cellStyle name="Énfasis2 5" xfId="323" xr:uid="{00000000-0005-0000-0000-00005B010000}"/>
    <cellStyle name="Énfasis2 6" xfId="324" xr:uid="{00000000-0005-0000-0000-00005C010000}"/>
    <cellStyle name="Énfasis2 7" xfId="325" xr:uid="{00000000-0005-0000-0000-00005D010000}"/>
    <cellStyle name="Énfasis2 8" xfId="326" xr:uid="{00000000-0005-0000-0000-00005E010000}"/>
    <cellStyle name="Énfasis2 9" xfId="327" xr:uid="{00000000-0005-0000-0000-00005F010000}"/>
    <cellStyle name="Énfasis3" xfId="328" builtinId="37" customBuiltin="1"/>
    <cellStyle name="Énfasis3 10" xfId="329" xr:uid="{00000000-0005-0000-0000-000061010000}"/>
    <cellStyle name="Énfasis3 11" xfId="330" xr:uid="{00000000-0005-0000-0000-000062010000}"/>
    <cellStyle name="Énfasis3 12" xfId="331" xr:uid="{00000000-0005-0000-0000-000063010000}"/>
    <cellStyle name="Énfasis3 13" xfId="332" xr:uid="{00000000-0005-0000-0000-000064010000}"/>
    <cellStyle name="Énfasis3 14" xfId="585" xr:uid="{00000000-0005-0000-0000-000065010000}"/>
    <cellStyle name="Énfasis3 2" xfId="333" xr:uid="{00000000-0005-0000-0000-000066010000}"/>
    <cellStyle name="Énfasis3 3" xfId="334" xr:uid="{00000000-0005-0000-0000-000067010000}"/>
    <cellStyle name="Énfasis3 4" xfId="335" xr:uid="{00000000-0005-0000-0000-000068010000}"/>
    <cellStyle name="Énfasis3 5" xfId="336" xr:uid="{00000000-0005-0000-0000-000069010000}"/>
    <cellStyle name="Énfasis3 6" xfId="337" xr:uid="{00000000-0005-0000-0000-00006A010000}"/>
    <cellStyle name="Énfasis3 7" xfId="338" xr:uid="{00000000-0005-0000-0000-00006B010000}"/>
    <cellStyle name="Énfasis3 8" xfId="339" xr:uid="{00000000-0005-0000-0000-00006C010000}"/>
    <cellStyle name="Énfasis3 9" xfId="340" xr:uid="{00000000-0005-0000-0000-00006D010000}"/>
    <cellStyle name="Énfasis4" xfId="341" builtinId="41" customBuiltin="1"/>
    <cellStyle name="Énfasis4 10" xfId="342" xr:uid="{00000000-0005-0000-0000-00006F010000}"/>
    <cellStyle name="Énfasis4 11" xfId="343" xr:uid="{00000000-0005-0000-0000-000070010000}"/>
    <cellStyle name="Énfasis4 12" xfId="344" xr:uid="{00000000-0005-0000-0000-000071010000}"/>
    <cellStyle name="Énfasis4 13" xfId="345" xr:uid="{00000000-0005-0000-0000-000072010000}"/>
    <cellStyle name="Énfasis4 14" xfId="586" xr:uid="{00000000-0005-0000-0000-000073010000}"/>
    <cellStyle name="Énfasis4 2" xfId="346" xr:uid="{00000000-0005-0000-0000-000074010000}"/>
    <cellStyle name="Énfasis4 3" xfId="347" xr:uid="{00000000-0005-0000-0000-000075010000}"/>
    <cellStyle name="Énfasis4 4" xfId="348" xr:uid="{00000000-0005-0000-0000-000076010000}"/>
    <cellStyle name="Énfasis4 5" xfId="349" xr:uid="{00000000-0005-0000-0000-000077010000}"/>
    <cellStyle name="Énfasis4 6" xfId="350" xr:uid="{00000000-0005-0000-0000-000078010000}"/>
    <cellStyle name="Énfasis4 7" xfId="351" xr:uid="{00000000-0005-0000-0000-000079010000}"/>
    <cellStyle name="Énfasis4 8" xfId="352" xr:uid="{00000000-0005-0000-0000-00007A010000}"/>
    <cellStyle name="Énfasis4 9" xfId="353" xr:uid="{00000000-0005-0000-0000-00007B010000}"/>
    <cellStyle name="Énfasis5" xfId="354" builtinId="45" customBuiltin="1"/>
    <cellStyle name="Énfasis5 10" xfId="355" xr:uid="{00000000-0005-0000-0000-00007D010000}"/>
    <cellStyle name="Énfasis5 11" xfId="356" xr:uid="{00000000-0005-0000-0000-00007E010000}"/>
    <cellStyle name="Énfasis5 12" xfId="357" xr:uid="{00000000-0005-0000-0000-00007F010000}"/>
    <cellStyle name="Énfasis5 13" xfId="358" xr:uid="{00000000-0005-0000-0000-000080010000}"/>
    <cellStyle name="Énfasis5 14" xfId="587" xr:uid="{00000000-0005-0000-0000-000081010000}"/>
    <cellStyle name="Énfasis5 2" xfId="359" xr:uid="{00000000-0005-0000-0000-000082010000}"/>
    <cellStyle name="Énfasis5 3" xfId="360" xr:uid="{00000000-0005-0000-0000-000083010000}"/>
    <cellStyle name="Énfasis5 4" xfId="361" xr:uid="{00000000-0005-0000-0000-000084010000}"/>
    <cellStyle name="Énfasis5 5" xfId="362" xr:uid="{00000000-0005-0000-0000-000085010000}"/>
    <cellStyle name="Énfasis5 6" xfId="363" xr:uid="{00000000-0005-0000-0000-000086010000}"/>
    <cellStyle name="Énfasis5 7" xfId="364" xr:uid="{00000000-0005-0000-0000-000087010000}"/>
    <cellStyle name="Énfasis5 8" xfId="365" xr:uid="{00000000-0005-0000-0000-000088010000}"/>
    <cellStyle name="Énfasis5 9" xfId="366" xr:uid="{00000000-0005-0000-0000-000089010000}"/>
    <cellStyle name="Énfasis6" xfId="367" builtinId="49" customBuiltin="1"/>
    <cellStyle name="Énfasis6 10" xfId="368" xr:uid="{00000000-0005-0000-0000-00008B010000}"/>
    <cellStyle name="Énfasis6 11" xfId="369" xr:uid="{00000000-0005-0000-0000-00008C010000}"/>
    <cellStyle name="Énfasis6 12" xfId="370" xr:uid="{00000000-0005-0000-0000-00008D010000}"/>
    <cellStyle name="Énfasis6 13" xfId="371" xr:uid="{00000000-0005-0000-0000-00008E010000}"/>
    <cellStyle name="Énfasis6 14" xfId="588" xr:uid="{00000000-0005-0000-0000-00008F010000}"/>
    <cellStyle name="Énfasis6 2" xfId="372" xr:uid="{00000000-0005-0000-0000-000090010000}"/>
    <cellStyle name="Énfasis6 3" xfId="373" xr:uid="{00000000-0005-0000-0000-000091010000}"/>
    <cellStyle name="Énfasis6 4" xfId="374" xr:uid="{00000000-0005-0000-0000-000092010000}"/>
    <cellStyle name="Énfasis6 5" xfId="375" xr:uid="{00000000-0005-0000-0000-000093010000}"/>
    <cellStyle name="Énfasis6 6" xfId="376" xr:uid="{00000000-0005-0000-0000-000094010000}"/>
    <cellStyle name="Énfasis6 7" xfId="377" xr:uid="{00000000-0005-0000-0000-000095010000}"/>
    <cellStyle name="Énfasis6 8" xfId="378" xr:uid="{00000000-0005-0000-0000-000096010000}"/>
    <cellStyle name="Énfasis6 9" xfId="379" xr:uid="{00000000-0005-0000-0000-000097010000}"/>
    <cellStyle name="Entrada" xfId="380" builtinId="20" customBuiltin="1"/>
    <cellStyle name="Entrada 10" xfId="381" xr:uid="{00000000-0005-0000-0000-000099010000}"/>
    <cellStyle name="Entrada 11" xfId="382" xr:uid="{00000000-0005-0000-0000-00009A010000}"/>
    <cellStyle name="Entrada 12" xfId="383" xr:uid="{00000000-0005-0000-0000-00009B010000}"/>
    <cellStyle name="Entrada 13" xfId="384" xr:uid="{00000000-0005-0000-0000-00009C010000}"/>
    <cellStyle name="Entrada 14" xfId="589" xr:uid="{00000000-0005-0000-0000-00009D010000}"/>
    <cellStyle name="Entrada 2" xfId="385" xr:uid="{00000000-0005-0000-0000-00009E010000}"/>
    <cellStyle name="Entrada 3" xfId="386" xr:uid="{00000000-0005-0000-0000-00009F010000}"/>
    <cellStyle name="Entrada 4" xfId="387" xr:uid="{00000000-0005-0000-0000-0000A0010000}"/>
    <cellStyle name="Entrada 5" xfId="388" xr:uid="{00000000-0005-0000-0000-0000A1010000}"/>
    <cellStyle name="Entrada 6" xfId="389" xr:uid="{00000000-0005-0000-0000-0000A2010000}"/>
    <cellStyle name="Entrada 7" xfId="390" xr:uid="{00000000-0005-0000-0000-0000A3010000}"/>
    <cellStyle name="Entrada 8" xfId="391" xr:uid="{00000000-0005-0000-0000-0000A4010000}"/>
    <cellStyle name="Entrada 9" xfId="392" xr:uid="{00000000-0005-0000-0000-0000A5010000}"/>
    <cellStyle name="Euro" xfId="393" xr:uid="{00000000-0005-0000-0000-0000A6010000}"/>
    <cellStyle name="Hipervínculo 2" xfId="394" xr:uid="{00000000-0005-0000-0000-0000A7010000}"/>
    <cellStyle name="Hipervínculo 3" xfId="395" xr:uid="{00000000-0005-0000-0000-0000A8010000}"/>
    <cellStyle name="Incorrecto" xfId="396" builtinId="27" customBuiltin="1"/>
    <cellStyle name="Incorrecto 10" xfId="397" xr:uid="{00000000-0005-0000-0000-0000AA010000}"/>
    <cellStyle name="Incorrecto 11" xfId="398" xr:uid="{00000000-0005-0000-0000-0000AB010000}"/>
    <cellStyle name="Incorrecto 12" xfId="399" xr:uid="{00000000-0005-0000-0000-0000AC010000}"/>
    <cellStyle name="Incorrecto 13" xfId="400" xr:uid="{00000000-0005-0000-0000-0000AD010000}"/>
    <cellStyle name="Incorrecto 14" xfId="590" xr:uid="{00000000-0005-0000-0000-0000AE010000}"/>
    <cellStyle name="Incorrecto 2" xfId="401" xr:uid="{00000000-0005-0000-0000-0000AF010000}"/>
    <cellStyle name="Incorrecto 3" xfId="402" xr:uid="{00000000-0005-0000-0000-0000B0010000}"/>
    <cellStyle name="Incorrecto 4" xfId="403" xr:uid="{00000000-0005-0000-0000-0000B1010000}"/>
    <cellStyle name="Incorrecto 5" xfId="404" xr:uid="{00000000-0005-0000-0000-0000B2010000}"/>
    <cellStyle name="Incorrecto 6" xfId="405" xr:uid="{00000000-0005-0000-0000-0000B3010000}"/>
    <cellStyle name="Incorrecto 7" xfId="406" xr:uid="{00000000-0005-0000-0000-0000B4010000}"/>
    <cellStyle name="Incorrecto 8" xfId="407" xr:uid="{00000000-0005-0000-0000-0000B5010000}"/>
    <cellStyle name="Incorrecto 9" xfId="408" xr:uid="{00000000-0005-0000-0000-0000B6010000}"/>
    <cellStyle name="Millares" xfId="409" builtinId="3"/>
    <cellStyle name="Millares 2" xfId="410" xr:uid="{00000000-0005-0000-0000-0000B8010000}"/>
    <cellStyle name="Millares 2 2" xfId="411" xr:uid="{00000000-0005-0000-0000-0000B9010000}"/>
    <cellStyle name="Millares 3" xfId="412" xr:uid="{00000000-0005-0000-0000-0000BA010000}"/>
    <cellStyle name="Millares 3 2" xfId="592" xr:uid="{00000000-0005-0000-0000-0000BB010000}"/>
    <cellStyle name="Millares 4" xfId="413" xr:uid="{00000000-0005-0000-0000-0000BC010000}"/>
    <cellStyle name="Millares 4 2" xfId="593" xr:uid="{00000000-0005-0000-0000-0000BD010000}"/>
    <cellStyle name="Millares 5" xfId="414" xr:uid="{00000000-0005-0000-0000-0000BE010000}"/>
    <cellStyle name="Millares 5 2" xfId="594" xr:uid="{00000000-0005-0000-0000-0000BF010000}"/>
    <cellStyle name="Millares 6" xfId="591" xr:uid="{00000000-0005-0000-0000-0000C0010000}"/>
    <cellStyle name="Neutral" xfId="415" builtinId="28" customBuiltin="1"/>
    <cellStyle name="Neutral 10" xfId="416" xr:uid="{00000000-0005-0000-0000-0000C2010000}"/>
    <cellStyle name="Neutral 11" xfId="417" xr:uid="{00000000-0005-0000-0000-0000C3010000}"/>
    <cellStyle name="Neutral 12" xfId="418" xr:uid="{00000000-0005-0000-0000-0000C4010000}"/>
    <cellStyle name="Neutral 13" xfId="419" xr:uid="{00000000-0005-0000-0000-0000C5010000}"/>
    <cellStyle name="Neutral 14" xfId="595" xr:uid="{00000000-0005-0000-0000-0000C6010000}"/>
    <cellStyle name="Neutral 2" xfId="420" xr:uid="{00000000-0005-0000-0000-0000C7010000}"/>
    <cellStyle name="Neutral 3" xfId="421" xr:uid="{00000000-0005-0000-0000-0000C8010000}"/>
    <cellStyle name="Neutral 4" xfId="422" xr:uid="{00000000-0005-0000-0000-0000C9010000}"/>
    <cellStyle name="Neutral 5" xfId="423" xr:uid="{00000000-0005-0000-0000-0000CA010000}"/>
    <cellStyle name="Neutral 6" xfId="424" xr:uid="{00000000-0005-0000-0000-0000CB010000}"/>
    <cellStyle name="Neutral 7" xfId="425" xr:uid="{00000000-0005-0000-0000-0000CC010000}"/>
    <cellStyle name="Neutral 8" xfId="426" xr:uid="{00000000-0005-0000-0000-0000CD010000}"/>
    <cellStyle name="Neutral 9" xfId="427" xr:uid="{00000000-0005-0000-0000-0000CE010000}"/>
    <cellStyle name="Normal" xfId="0" builtinId="0"/>
    <cellStyle name="Normal 2" xfId="428" xr:uid="{00000000-0005-0000-0000-0000D0010000}"/>
    <cellStyle name="Normal 2 2" xfId="429" xr:uid="{00000000-0005-0000-0000-0000D1010000}"/>
    <cellStyle name="Normal 2 2 2" xfId="557" xr:uid="{00000000-0005-0000-0000-0000D2010000}"/>
    <cellStyle name="Normal 3" xfId="430" xr:uid="{00000000-0005-0000-0000-0000D3010000}"/>
    <cellStyle name="Normal 4" xfId="431" xr:uid="{00000000-0005-0000-0000-0000D4010000}"/>
    <cellStyle name="Normal 4 2" xfId="432" xr:uid="{00000000-0005-0000-0000-0000D5010000}"/>
    <cellStyle name="Normal 5" xfId="433" xr:uid="{00000000-0005-0000-0000-0000D6010000}"/>
    <cellStyle name="Normal 5 2" xfId="596" xr:uid="{00000000-0005-0000-0000-0000D7010000}"/>
    <cellStyle name="Normal 6" xfId="434" xr:uid="{00000000-0005-0000-0000-0000D8010000}"/>
    <cellStyle name="Normal 6 2" xfId="597" xr:uid="{00000000-0005-0000-0000-0000D9010000}"/>
    <cellStyle name="Normal 6 3" xfId="612" xr:uid="{00000000-0005-0000-0000-0000DA010000}"/>
    <cellStyle name="Normal 7" xfId="435" xr:uid="{00000000-0005-0000-0000-0000DB010000}"/>
    <cellStyle name="Normal 7 2" xfId="598" xr:uid="{00000000-0005-0000-0000-0000DC010000}"/>
    <cellStyle name="Normal 8" xfId="559" xr:uid="{00000000-0005-0000-0000-0000DD010000}"/>
    <cellStyle name="Normal 9" xfId="558" xr:uid="{00000000-0005-0000-0000-0000DE010000}"/>
    <cellStyle name="Notas" xfId="436" builtinId="10" customBuiltin="1"/>
    <cellStyle name="Notas 10" xfId="437" xr:uid="{00000000-0005-0000-0000-0000E0010000}"/>
    <cellStyle name="Notas 11" xfId="438" xr:uid="{00000000-0005-0000-0000-0000E1010000}"/>
    <cellStyle name="Notas 12" xfId="439" xr:uid="{00000000-0005-0000-0000-0000E2010000}"/>
    <cellStyle name="Notas 13" xfId="440" xr:uid="{00000000-0005-0000-0000-0000E3010000}"/>
    <cellStyle name="Notas 14" xfId="599" xr:uid="{00000000-0005-0000-0000-0000E4010000}"/>
    <cellStyle name="Notas 2" xfId="441" xr:uid="{00000000-0005-0000-0000-0000E5010000}"/>
    <cellStyle name="Notas 3" xfId="442" xr:uid="{00000000-0005-0000-0000-0000E6010000}"/>
    <cellStyle name="Notas 4" xfId="443" xr:uid="{00000000-0005-0000-0000-0000E7010000}"/>
    <cellStyle name="Notas 5" xfId="444" xr:uid="{00000000-0005-0000-0000-0000E8010000}"/>
    <cellStyle name="Notas 6" xfId="445" xr:uid="{00000000-0005-0000-0000-0000E9010000}"/>
    <cellStyle name="Notas 7" xfId="446" xr:uid="{00000000-0005-0000-0000-0000EA010000}"/>
    <cellStyle name="Notas 8" xfId="447" xr:uid="{00000000-0005-0000-0000-0000EB010000}"/>
    <cellStyle name="Notas 9" xfId="448" xr:uid="{00000000-0005-0000-0000-0000EC010000}"/>
    <cellStyle name="Porcentaje" xfId="449" builtinId="5"/>
    <cellStyle name="Porcentaje 2" xfId="450" xr:uid="{00000000-0005-0000-0000-0000EE010000}"/>
    <cellStyle name="Porcentaje 2 2" xfId="601" xr:uid="{00000000-0005-0000-0000-0000EF010000}"/>
    <cellStyle name="Porcentaje 3" xfId="451" xr:uid="{00000000-0005-0000-0000-0000F0010000}"/>
    <cellStyle name="Porcentaje 3 2" xfId="602" xr:uid="{00000000-0005-0000-0000-0000F1010000}"/>
    <cellStyle name="Porcentaje 4" xfId="452" xr:uid="{00000000-0005-0000-0000-0000F2010000}"/>
    <cellStyle name="Porcentaje 4 2" xfId="603" xr:uid="{00000000-0005-0000-0000-0000F3010000}"/>
    <cellStyle name="Porcentaje 5" xfId="600" xr:uid="{00000000-0005-0000-0000-0000F4010000}"/>
    <cellStyle name="Porcentual 2" xfId="453" xr:uid="{00000000-0005-0000-0000-0000F5010000}"/>
    <cellStyle name="Porcentual 2 2" xfId="604" xr:uid="{00000000-0005-0000-0000-0000F6010000}"/>
    <cellStyle name="Salida" xfId="454" builtinId="21" customBuiltin="1"/>
    <cellStyle name="Salida 10" xfId="455" xr:uid="{00000000-0005-0000-0000-0000F8010000}"/>
    <cellStyle name="Salida 11" xfId="456" xr:uid="{00000000-0005-0000-0000-0000F9010000}"/>
    <cellStyle name="Salida 12" xfId="457" xr:uid="{00000000-0005-0000-0000-0000FA010000}"/>
    <cellStyle name="Salida 13" xfId="458" xr:uid="{00000000-0005-0000-0000-0000FB010000}"/>
    <cellStyle name="Salida 14" xfId="605" xr:uid="{00000000-0005-0000-0000-0000FC010000}"/>
    <cellStyle name="Salida 2" xfId="459" xr:uid="{00000000-0005-0000-0000-0000FD010000}"/>
    <cellStyle name="Salida 3" xfId="460" xr:uid="{00000000-0005-0000-0000-0000FE010000}"/>
    <cellStyle name="Salida 4" xfId="461" xr:uid="{00000000-0005-0000-0000-0000FF010000}"/>
    <cellStyle name="Salida 5" xfId="462" xr:uid="{00000000-0005-0000-0000-000000020000}"/>
    <cellStyle name="Salida 6" xfId="463" xr:uid="{00000000-0005-0000-0000-000001020000}"/>
    <cellStyle name="Salida 7" xfId="464" xr:uid="{00000000-0005-0000-0000-000002020000}"/>
    <cellStyle name="Salida 8" xfId="465" xr:uid="{00000000-0005-0000-0000-000003020000}"/>
    <cellStyle name="Salida 9" xfId="466" xr:uid="{00000000-0005-0000-0000-000004020000}"/>
    <cellStyle name="Texto de advertencia" xfId="467" builtinId="11" customBuiltin="1"/>
    <cellStyle name="Texto de advertencia 10" xfId="468" xr:uid="{00000000-0005-0000-0000-000006020000}"/>
    <cellStyle name="Texto de advertencia 11" xfId="469" xr:uid="{00000000-0005-0000-0000-000007020000}"/>
    <cellStyle name="Texto de advertencia 12" xfId="470" xr:uid="{00000000-0005-0000-0000-000008020000}"/>
    <cellStyle name="Texto de advertencia 13" xfId="471" xr:uid="{00000000-0005-0000-0000-000009020000}"/>
    <cellStyle name="Texto de advertencia 14" xfId="606" xr:uid="{00000000-0005-0000-0000-00000A020000}"/>
    <cellStyle name="Texto de advertencia 2" xfId="472" xr:uid="{00000000-0005-0000-0000-00000B020000}"/>
    <cellStyle name="Texto de advertencia 3" xfId="473" xr:uid="{00000000-0005-0000-0000-00000C020000}"/>
    <cellStyle name="Texto de advertencia 4" xfId="474" xr:uid="{00000000-0005-0000-0000-00000D020000}"/>
    <cellStyle name="Texto de advertencia 5" xfId="475" xr:uid="{00000000-0005-0000-0000-00000E020000}"/>
    <cellStyle name="Texto de advertencia 6" xfId="476" xr:uid="{00000000-0005-0000-0000-00000F020000}"/>
    <cellStyle name="Texto de advertencia 7" xfId="477" xr:uid="{00000000-0005-0000-0000-000010020000}"/>
    <cellStyle name="Texto de advertencia 8" xfId="478" xr:uid="{00000000-0005-0000-0000-000011020000}"/>
    <cellStyle name="Texto de advertencia 9" xfId="479" xr:uid="{00000000-0005-0000-0000-000012020000}"/>
    <cellStyle name="Texto explicativo" xfId="480" builtinId="53" customBuiltin="1"/>
    <cellStyle name="Texto explicativo 10" xfId="481" xr:uid="{00000000-0005-0000-0000-000014020000}"/>
    <cellStyle name="Texto explicativo 11" xfId="482" xr:uid="{00000000-0005-0000-0000-000015020000}"/>
    <cellStyle name="Texto explicativo 12" xfId="483" xr:uid="{00000000-0005-0000-0000-000016020000}"/>
    <cellStyle name="Texto explicativo 13" xfId="484" xr:uid="{00000000-0005-0000-0000-000017020000}"/>
    <cellStyle name="Texto explicativo 14" xfId="607" xr:uid="{00000000-0005-0000-0000-000018020000}"/>
    <cellStyle name="Texto explicativo 2" xfId="485" xr:uid="{00000000-0005-0000-0000-000019020000}"/>
    <cellStyle name="Texto explicativo 3" xfId="486" xr:uid="{00000000-0005-0000-0000-00001A020000}"/>
    <cellStyle name="Texto explicativo 4" xfId="487" xr:uid="{00000000-0005-0000-0000-00001B020000}"/>
    <cellStyle name="Texto explicativo 5" xfId="488" xr:uid="{00000000-0005-0000-0000-00001C020000}"/>
    <cellStyle name="Texto explicativo 6" xfId="489" xr:uid="{00000000-0005-0000-0000-00001D020000}"/>
    <cellStyle name="Texto explicativo 7" xfId="490" xr:uid="{00000000-0005-0000-0000-00001E020000}"/>
    <cellStyle name="Texto explicativo 8" xfId="491" xr:uid="{00000000-0005-0000-0000-00001F020000}"/>
    <cellStyle name="Texto explicativo 9" xfId="492" xr:uid="{00000000-0005-0000-0000-000020020000}"/>
    <cellStyle name="Título" xfId="493" builtinId="15" customBuiltin="1"/>
    <cellStyle name="Título 1 10" xfId="494" xr:uid="{00000000-0005-0000-0000-000022020000}"/>
    <cellStyle name="Título 1 11" xfId="495" xr:uid="{00000000-0005-0000-0000-000023020000}"/>
    <cellStyle name="Título 1 12" xfId="496" xr:uid="{00000000-0005-0000-0000-000024020000}"/>
    <cellStyle name="Título 1 13" xfId="497" xr:uid="{00000000-0005-0000-0000-000025020000}"/>
    <cellStyle name="Título 1 2" xfId="498" xr:uid="{00000000-0005-0000-0000-000026020000}"/>
    <cellStyle name="Título 1 3" xfId="499" xr:uid="{00000000-0005-0000-0000-000027020000}"/>
    <cellStyle name="Título 1 4" xfId="500" xr:uid="{00000000-0005-0000-0000-000028020000}"/>
    <cellStyle name="Título 1 5" xfId="501" xr:uid="{00000000-0005-0000-0000-000029020000}"/>
    <cellStyle name="Título 1 6" xfId="502" xr:uid="{00000000-0005-0000-0000-00002A020000}"/>
    <cellStyle name="Título 1 7" xfId="503" xr:uid="{00000000-0005-0000-0000-00002B020000}"/>
    <cellStyle name="Título 1 8" xfId="504" xr:uid="{00000000-0005-0000-0000-00002C020000}"/>
    <cellStyle name="Título 1 9" xfId="505" xr:uid="{00000000-0005-0000-0000-00002D020000}"/>
    <cellStyle name="Título 10" xfId="506" xr:uid="{00000000-0005-0000-0000-00002E020000}"/>
    <cellStyle name="Título 11" xfId="507" xr:uid="{00000000-0005-0000-0000-00002F020000}"/>
    <cellStyle name="Título 12" xfId="508" xr:uid="{00000000-0005-0000-0000-000030020000}"/>
    <cellStyle name="Título 13" xfId="509" xr:uid="{00000000-0005-0000-0000-000031020000}"/>
    <cellStyle name="Título 14" xfId="510" xr:uid="{00000000-0005-0000-0000-000032020000}"/>
    <cellStyle name="Título 15" xfId="511" xr:uid="{00000000-0005-0000-0000-000033020000}"/>
    <cellStyle name="Título 16" xfId="608" xr:uid="{00000000-0005-0000-0000-000034020000}"/>
    <cellStyle name="Título 2" xfId="512" builtinId="17" customBuiltin="1"/>
    <cellStyle name="Título 2 10" xfId="513" xr:uid="{00000000-0005-0000-0000-000036020000}"/>
    <cellStyle name="Título 2 11" xfId="514" xr:uid="{00000000-0005-0000-0000-000037020000}"/>
    <cellStyle name="Título 2 12" xfId="515" xr:uid="{00000000-0005-0000-0000-000038020000}"/>
    <cellStyle name="Título 2 13" xfId="516" xr:uid="{00000000-0005-0000-0000-000039020000}"/>
    <cellStyle name="Título 2 14" xfId="609" xr:uid="{00000000-0005-0000-0000-00003A020000}"/>
    <cellStyle name="Título 2 2" xfId="517" xr:uid="{00000000-0005-0000-0000-00003B020000}"/>
    <cellStyle name="Título 2 3" xfId="518" xr:uid="{00000000-0005-0000-0000-00003C020000}"/>
    <cellStyle name="Título 2 4" xfId="519" xr:uid="{00000000-0005-0000-0000-00003D020000}"/>
    <cellStyle name="Título 2 5" xfId="520" xr:uid="{00000000-0005-0000-0000-00003E020000}"/>
    <cellStyle name="Título 2 6" xfId="521" xr:uid="{00000000-0005-0000-0000-00003F020000}"/>
    <cellStyle name="Título 2 7" xfId="522" xr:uid="{00000000-0005-0000-0000-000040020000}"/>
    <cellStyle name="Título 2 8" xfId="523" xr:uid="{00000000-0005-0000-0000-000041020000}"/>
    <cellStyle name="Título 2 9" xfId="524" xr:uid="{00000000-0005-0000-0000-000042020000}"/>
    <cellStyle name="Título 3" xfId="525" builtinId="18" customBuiltin="1"/>
    <cellStyle name="Título 3 10" xfId="526" xr:uid="{00000000-0005-0000-0000-000044020000}"/>
    <cellStyle name="Título 3 11" xfId="527" xr:uid="{00000000-0005-0000-0000-000045020000}"/>
    <cellStyle name="Título 3 12" xfId="528" xr:uid="{00000000-0005-0000-0000-000046020000}"/>
    <cellStyle name="Título 3 13" xfId="529" xr:uid="{00000000-0005-0000-0000-000047020000}"/>
    <cellStyle name="Título 3 14" xfId="610" xr:uid="{00000000-0005-0000-0000-000048020000}"/>
    <cellStyle name="Título 3 2" xfId="530" xr:uid="{00000000-0005-0000-0000-000049020000}"/>
    <cellStyle name="Título 3 3" xfId="531" xr:uid="{00000000-0005-0000-0000-00004A020000}"/>
    <cellStyle name="Título 3 4" xfId="532" xr:uid="{00000000-0005-0000-0000-00004B020000}"/>
    <cellStyle name="Título 3 5" xfId="533" xr:uid="{00000000-0005-0000-0000-00004C020000}"/>
    <cellStyle name="Título 3 6" xfId="534" xr:uid="{00000000-0005-0000-0000-00004D020000}"/>
    <cellStyle name="Título 3 7" xfId="535" xr:uid="{00000000-0005-0000-0000-00004E020000}"/>
    <cellStyle name="Título 3 8" xfId="536" xr:uid="{00000000-0005-0000-0000-00004F020000}"/>
    <cellStyle name="Título 3 9" xfId="537" xr:uid="{00000000-0005-0000-0000-000050020000}"/>
    <cellStyle name="Título 4" xfId="538" xr:uid="{00000000-0005-0000-0000-000051020000}"/>
    <cellStyle name="Título 5" xfId="539" xr:uid="{00000000-0005-0000-0000-000052020000}"/>
    <cellStyle name="Título 6" xfId="540" xr:uid="{00000000-0005-0000-0000-000053020000}"/>
    <cellStyle name="Título 7" xfId="541" xr:uid="{00000000-0005-0000-0000-000054020000}"/>
    <cellStyle name="Título 8" xfId="542" xr:uid="{00000000-0005-0000-0000-000055020000}"/>
    <cellStyle name="Título 9" xfId="543" xr:uid="{00000000-0005-0000-0000-000056020000}"/>
    <cellStyle name="Total" xfId="544" builtinId="25" customBuiltin="1"/>
    <cellStyle name="Total 10" xfId="545" xr:uid="{00000000-0005-0000-0000-000058020000}"/>
    <cellStyle name="Total 11" xfId="546" xr:uid="{00000000-0005-0000-0000-000059020000}"/>
    <cellStyle name="Total 12" xfId="547" xr:uid="{00000000-0005-0000-0000-00005A020000}"/>
    <cellStyle name="Total 13" xfId="548" xr:uid="{00000000-0005-0000-0000-00005B020000}"/>
    <cellStyle name="Total 14" xfId="611" xr:uid="{00000000-0005-0000-0000-00005C020000}"/>
    <cellStyle name="Total 2" xfId="549" xr:uid="{00000000-0005-0000-0000-00005D020000}"/>
    <cellStyle name="Total 3" xfId="550" xr:uid="{00000000-0005-0000-0000-00005E020000}"/>
    <cellStyle name="Total 4" xfId="551" xr:uid="{00000000-0005-0000-0000-00005F020000}"/>
    <cellStyle name="Total 5" xfId="552" xr:uid="{00000000-0005-0000-0000-000060020000}"/>
    <cellStyle name="Total 6" xfId="553" xr:uid="{00000000-0005-0000-0000-000061020000}"/>
    <cellStyle name="Total 7" xfId="554" xr:uid="{00000000-0005-0000-0000-000062020000}"/>
    <cellStyle name="Total 8" xfId="555" xr:uid="{00000000-0005-0000-0000-000063020000}"/>
    <cellStyle name="Total 9" xfId="556" xr:uid="{00000000-0005-0000-0000-000064020000}"/>
  </cellStyles>
  <dxfs count="0"/>
  <tableStyles count="0" defaultTableStyle="TableStyleMedium9" defaultPivotStyle="PivotStyleLight16"/>
  <colors>
    <mruColors>
      <color rgb="FF962D46"/>
      <color rgb="FF993366"/>
      <color rgb="FF0666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04483315710658"/>
          <c:y val="0.1326403794610585"/>
          <c:w val="0.79105529406589536"/>
          <c:h val="0.60984652463097166"/>
        </c:manualLayout>
      </c:layout>
      <c:lineChart>
        <c:grouping val="standard"/>
        <c:varyColors val="0"/>
        <c:ser>
          <c:idx val="1"/>
          <c:order val="0"/>
          <c:tx>
            <c:strRef>
              <c:f>'pg. 10'!$B$6</c:f>
              <c:strCache>
                <c:ptCount val="1"/>
                <c:pt idx="0">
                  <c:v>Transporte de Pasajeros</c:v>
                </c:pt>
              </c:strCache>
            </c:strRef>
          </c:tx>
          <c:spPr>
            <a:ln w="25400" cmpd="sng">
              <a:solidFill>
                <a:schemeClr val="tx2">
                  <a:lumMod val="60000"/>
                  <a:lumOff val="40000"/>
                </a:schemeClr>
              </a:solidFill>
            </a:ln>
            <a:effectLst>
              <a:softEdge rad="495300"/>
            </a:effectLst>
          </c:spPr>
          <c:marker>
            <c:symbol val="square"/>
            <c:size val="4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marker>
          <c:dPt>
            <c:idx val="14"/>
            <c:marker>
              <c:spPr>
                <a:solidFill>
                  <a:schemeClr val="tx2">
                    <a:lumMod val="40000"/>
                    <a:lumOff val="60000"/>
                  </a:schemeClr>
                </a:solidFill>
                <a:ln>
                  <a:solidFill>
                    <a:schemeClr val="tx2">
                      <a:lumMod val="60000"/>
                      <a:lumOff val="40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9B5-4ED8-B207-B4790E8EDEF1}"/>
              </c:ext>
            </c:extLst>
          </c:dPt>
          <c:dPt>
            <c:idx val="15"/>
            <c:marker>
              <c:spPr>
                <a:solidFill>
                  <a:schemeClr val="tx2">
                    <a:lumMod val="40000"/>
                    <a:lumOff val="60000"/>
                  </a:schemeClr>
                </a:solidFill>
                <a:ln>
                  <a:solidFill>
                    <a:schemeClr val="tx2">
                      <a:lumMod val="60000"/>
                      <a:lumOff val="40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79B5-4ED8-B207-B4790E8EDEF1}"/>
              </c:ext>
            </c:extLst>
          </c:dPt>
          <c:cat>
            <c:numRef>
              <c:f>'pg. 10'!$A$7:$A$19</c:f>
              <c:numCache>
                <c:formatCode>0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'pg. 10'!$B$7:$B$19</c:f>
              <c:numCache>
                <c:formatCode>#,##0.0</c:formatCode>
                <c:ptCount val="13"/>
                <c:pt idx="0">
                  <c:v>258.86048438</c:v>
                </c:pt>
                <c:pt idx="1">
                  <c:v>334.0005625</c:v>
                </c:pt>
                <c:pt idx="2">
                  <c:v>265.08218749999997</c:v>
                </c:pt>
                <c:pt idx="3">
                  <c:v>293.96440625000002</c:v>
                </c:pt>
                <c:pt idx="4">
                  <c:v>271.88881249999997</c:v>
                </c:pt>
                <c:pt idx="5">
                  <c:v>209.24476562999999</c:v>
                </c:pt>
                <c:pt idx="6">
                  <c:v>233.96907813000001</c:v>
                </c:pt>
                <c:pt idx="7">
                  <c:v>292.08203125</c:v>
                </c:pt>
                <c:pt idx="8">
                  <c:v>66.273945312999999</c:v>
                </c:pt>
                <c:pt idx="9">
                  <c:v>170.29974659999999</c:v>
                </c:pt>
                <c:pt idx="10">
                  <c:v>331.25375308999998</c:v>
                </c:pt>
                <c:pt idx="11">
                  <c:v>347.53042663000002</c:v>
                </c:pt>
                <c:pt idx="12">
                  <c:v>411.41274127000003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B5-4ED8-B207-B4790E8EDEF1}"/>
            </c:ext>
          </c:extLst>
        </c:ser>
        <c:ser>
          <c:idx val="2"/>
          <c:order val="1"/>
          <c:tx>
            <c:strRef>
              <c:f>'pg. 10'!$C$6</c:f>
              <c:strCache>
                <c:ptCount val="1"/>
                <c:pt idx="0">
                  <c:v>Viajes</c:v>
                </c:pt>
              </c:strCache>
            </c:strRef>
          </c:tx>
          <c:spPr>
            <a:ln w="38100">
              <a:solidFill>
                <a:srgbClr val="086E53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86E53"/>
              </a:solidFill>
              <a:ln>
                <a:solidFill>
                  <a:srgbClr val="086E53"/>
                </a:solidFill>
                <a:prstDash val="solid"/>
              </a:ln>
            </c:spPr>
          </c:marker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4-79B5-4ED8-B207-B4790E8EDEF1}"/>
              </c:ext>
            </c:extLst>
          </c:dPt>
          <c:dLbls>
            <c:dLbl>
              <c:idx val="12"/>
              <c:layout>
                <c:manualLayout>
                  <c:x val="-9.9211827623018764E-2"/>
                  <c:y val="-2.6145253006789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20-4C67-B879-6F62D2C18D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es-CO" sz="7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'pg. 10'!$A$7:$A$19</c:f>
              <c:numCache>
                <c:formatCode>0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'pg. 10'!$C$7:$C$19</c:f>
              <c:numCache>
                <c:formatCode>#,##0.0</c:formatCode>
                <c:ptCount val="13"/>
                <c:pt idx="0">
                  <c:v>958.97375</c:v>
                </c:pt>
                <c:pt idx="1">
                  <c:v>1040.78577</c:v>
                </c:pt>
                <c:pt idx="2">
                  <c:v>1020.1935999999999</c:v>
                </c:pt>
                <c:pt idx="3">
                  <c:v>1179.8166699999999</c:v>
                </c:pt>
                <c:pt idx="4">
                  <c:v>1335.9501</c:v>
                </c:pt>
                <c:pt idx="5">
                  <c:v>1464.8969099999999</c:v>
                </c:pt>
                <c:pt idx="6">
                  <c:v>1616.5500995</c:v>
                </c:pt>
                <c:pt idx="7">
                  <c:v>1618.1496999999999</c:v>
                </c:pt>
                <c:pt idx="8">
                  <c:v>252.07656</c:v>
                </c:pt>
                <c:pt idx="9">
                  <c:v>990.91194122000002</c:v>
                </c:pt>
                <c:pt idx="10">
                  <c:v>1740.2942800999999</c:v>
                </c:pt>
                <c:pt idx="11">
                  <c:v>2066.4258482999999</c:v>
                </c:pt>
                <c:pt idx="12">
                  <c:v>2237.1243295999998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9B5-4ED8-B207-B4790E8EDEF1}"/>
            </c:ext>
          </c:extLst>
        </c:ser>
        <c:ser>
          <c:idx val="3"/>
          <c:order val="2"/>
          <c:tx>
            <c:strRef>
              <c:f>'pg. 10'!$D$6</c:f>
              <c:strCache>
                <c:ptCount val="1"/>
                <c:pt idx="0">
                  <c:v>Total </c:v>
                </c:pt>
              </c:strCache>
            </c:strRef>
          </c:tx>
          <c:spPr>
            <a:ln w="38100">
              <a:solidFill>
                <a:srgbClr val="00206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7-79B5-4ED8-B207-B4790E8EDEF1}"/>
              </c:ext>
            </c:extLst>
          </c:dPt>
          <c:cat>
            <c:numRef>
              <c:f>'pg. 10'!$A$7:$A$19</c:f>
              <c:numCache>
                <c:formatCode>0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'pg. 10'!$D$7:$D$19</c:f>
              <c:numCache>
                <c:formatCode>#,##0.0</c:formatCode>
                <c:ptCount val="13"/>
                <c:pt idx="0">
                  <c:v>1217.83423438</c:v>
                </c:pt>
                <c:pt idx="1">
                  <c:v>1374.7863324999998</c:v>
                </c:pt>
                <c:pt idx="2">
                  <c:v>1285.2757875</c:v>
                </c:pt>
                <c:pt idx="3">
                  <c:v>1473.7810762499998</c:v>
                </c:pt>
                <c:pt idx="4">
                  <c:v>1607.8389124999999</c:v>
                </c:pt>
                <c:pt idx="5">
                  <c:v>1674.14167563</c:v>
                </c:pt>
                <c:pt idx="6">
                  <c:v>1850.5191776300001</c:v>
                </c:pt>
                <c:pt idx="7">
                  <c:v>1910.2317312499999</c:v>
                </c:pt>
                <c:pt idx="8">
                  <c:v>318.35050531299999</c:v>
                </c:pt>
                <c:pt idx="9">
                  <c:v>1161.21168782</c:v>
                </c:pt>
                <c:pt idx="10">
                  <c:v>2071.5480331899998</c:v>
                </c:pt>
                <c:pt idx="11">
                  <c:v>2413.9562749299998</c:v>
                </c:pt>
                <c:pt idx="12">
                  <c:v>2648.5370708699998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9B5-4ED8-B207-B4790E8ED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15730416"/>
        <c:axId val="-615731504"/>
      </c:lineChart>
      <c:catAx>
        <c:axId val="-61573041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-615731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157315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US$ Millones </a:t>
                </a:r>
              </a:p>
            </c:rich>
          </c:tx>
          <c:layout>
            <c:manualLayout>
              <c:xMode val="edge"/>
              <c:yMode val="edge"/>
              <c:x val="5.7517609226460627E-3"/>
              <c:y val="0.331831316612579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-6157304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92729867271967104"/>
          <c:w val="0.94189315148558483"/>
          <c:h val="7.03852564130459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/>
              <a:t>Ingresos transporte de pasajeros y viajes
Enero-Diciembre</a:t>
            </a:r>
            <a:r>
              <a:rPr lang="es-ES" sz="900" baseline="0"/>
              <a:t> </a:t>
            </a:r>
            <a:r>
              <a:rPr lang="es-ES" sz="900"/>
              <a:t>2013 - 2024</a:t>
            </a:r>
          </a:p>
        </c:rich>
      </c:tx>
      <c:layout>
        <c:manualLayout>
          <c:xMode val="edge"/>
          <c:yMode val="edge"/>
          <c:x val="0.20417601431106028"/>
          <c:y val="6.753434322079193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653557970058212"/>
          <c:y val="0.191143129302765"/>
          <c:w val="0.72401618792064404"/>
          <c:h val="0.50279201451610001"/>
        </c:manualLayout>
      </c:layout>
      <c:lineChart>
        <c:grouping val="standard"/>
        <c:varyColors val="0"/>
        <c:ser>
          <c:idx val="1"/>
          <c:order val="0"/>
          <c:tx>
            <c:strRef>
              <c:f>'pg. 10'!$B$27</c:f>
              <c:strCache>
                <c:ptCount val="1"/>
                <c:pt idx="0">
                  <c:v>Transporte de Pasajeros</c:v>
                </c:pt>
              </c:strCache>
            </c:strRef>
          </c:tx>
          <c:spPr>
            <a:ln w="25400" cmpd="sng">
              <a:solidFill>
                <a:schemeClr val="tx2">
                  <a:lumMod val="60000"/>
                  <a:lumOff val="40000"/>
                </a:schemeClr>
              </a:solidFill>
            </a:ln>
            <a:effectLst>
              <a:softEdge rad="495300"/>
            </a:effectLst>
          </c:spPr>
          <c:marker>
            <c:symbol val="square"/>
            <c:size val="4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marker>
          <c:dPt>
            <c:idx val="14"/>
            <c:marker>
              <c:spPr>
                <a:solidFill>
                  <a:schemeClr val="tx2">
                    <a:lumMod val="40000"/>
                    <a:lumOff val="60000"/>
                  </a:schemeClr>
                </a:solidFill>
                <a:ln>
                  <a:solidFill>
                    <a:schemeClr val="tx2">
                      <a:lumMod val="60000"/>
                      <a:lumOff val="40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9E3-44E1-BC45-CB4999816B31}"/>
              </c:ext>
            </c:extLst>
          </c:dPt>
          <c:dPt>
            <c:idx val="15"/>
            <c:marker>
              <c:spPr>
                <a:solidFill>
                  <a:schemeClr val="tx2">
                    <a:lumMod val="40000"/>
                    <a:lumOff val="60000"/>
                  </a:schemeClr>
                </a:solidFill>
                <a:ln>
                  <a:solidFill>
                    <a:schemeClr val="tx2">
                      <a:lumMod val="60000"/>
                      <a:lumOff val="40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9E3-44E1-BC45-CB4999816B31}"/>
              </c:ext>
            </c:extLst>
          </c:dPt>
          <c:cat>
            <c:numRef>
              <c:f>'pg. 10'!$A$30:$A$41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'pg. 10'!$B$30:$B$41</c:f>
              <c:numCache>
                <c:formatCode>#,##0.0</c:formatCode>
                <c:ptCount val="12"/>
                <c:pt idx="0">
                  <c:v>1208.2682656299999</c:v>
                </c:pt>
                <c:pt idx="1">
                  <c:v>1115.71082813</c:v>
                </c:pt>
                <c:pt idx="2">
                  <c:v>1035.7226562599999</c:v>
                </c:pt>
                <c:pt idx="3">
                  <c:v>1108.6323593799998</c:v>
                </c:pt>
                <c:pt idx="4">
                  <c:v>978.00231251000002</c:v>
                </c:pt>
                <c:pt idx="5">
                  <c:v>1033.87064063</c:v>
                </c:pt>
                <c:pt idx="6">
                  <c:v>1102.3179843799999</c:v>
                </c:pt>
                <c:pt idx="7">
                  <c:v>363.93086425799999</c:v>
                </c:pt>
                <c:pt idx="8">
                  <c:v>497.51514366700002</c:v>
                </c:pt>
                <c:pt idx="9">
                  <c:v>1106.9205101299999</c:v>
                </c:pt>
                <c:pt idx="10">
                  <c:v>1381.4744837799999</c:v>
                </c:pt>
                <c:pt idx="11">
                  <c:v>1495.87642379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9E3-44E1-BC45-CB4999816B31}"/>
            </c:ext>
          </c:extLst>
        </c:ser>
        <c:ser>
          <c:idx val="2"/>
          <c:order val="1"/>
          <c:tx>
            <c:strRef>
              <c:f>'pg. 10'!$C$27</c:f>
              <c:strCache>
                <c:ptCount val="1"/>
                <c:pt idx="0">
                  <c:v>Viajes</c:v>
                </c:pt>
              </c:strCache>
            </c:strRef>
          </c:tx>
          <c:spPr>
            <a:ln w="38100">
              <a:solidFill>
                <a:srgbClr val="086E53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86E53"/>
              </a:solidFill>
              <a:ln>
                <a:solidFill>
                  <a:srgbClr val="086E53"/>
                </a:solidFill>
                <a:prstDash val="solid"/>
              </a:ln>
            </c:spPr>
          </c:marker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D-D9E3-44E1-BC45-CB4999816B31}"/>
              </c:ext>
            </c:extLst>
          </c:dPt>
          <c:dLbls>
            <c:dLbl>
              <c:idx val="11"/>
              <c:layout>
                <c:manualLayout>
                  <c:x val="-2.2966587712101713E-3"/>
                  <c:y val="6.94389610301080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58-4589-AE95-238BCCD2972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'pg. 10'!$A$30:$A$41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'pg. 10'!$C$30:$C$41</c:f>
              <c:numCache>
                <c:formatCode>#,##0.0</c:formatCode>
                <c:ptCount val="12"/>
                <c:pt idx="0">
                  <c:v>3610.7074900000002</c:v>
                </c:pt>
                <c:pt idx="1">
                  <c:v>3824.9428400000002</c:v>
                </c:pt>
                <c:pt idx="2">
                  <c:v>4245.2931699999999</c:v>
                </c:pt>
                <c:pt idx="3">
                  <c:v>4522.4599500000004</c:v>
                </c:pt>
                <c:pt idx="4">
                  <c:v>4920.578669999999</c:v>
                </c:pt>
                <c:pt idx="5">
                  <c:v>5621.1175756000002</c:v>
                </c:pt>
                <c:pt idx="6">
                  <c:v>5682.3149599999997</c:v>
                </c:pt>
                <c:pt idx="7">
                  <c:v>1567.9074300000002</c:v>
                </c:pt>
                <c:pt idx="8">
                  <c:v>2741.1104519199998</c:v>
                </c:pt>
                <c:pt idx="9">
                  <c:v>6223.3337517</c:v>
                </c:pt>
                <c:pt idx="10">
                  <c:v>7557.0719743999998</c:v>
                </c:pt>
                <c:pt idx="11">
                  <c:v>8586.7253753000005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9E3-44E1-BC45-CB4999816B31}"/>
            </c:ext>
          </c:extLst>
        </c:ser>
        <c:ser>
          <c:idx val="3"/>
          <c:order val="2"/>
          <c:tx>
            <c:strRef>
              <c:f>'pg. 10'!$D$27</c:f>
              <c:strCache>
                <c:ptCount val="1"/>
                <c:pt idx="0">
                  <c:v>Total </c:v>
                </c:pt>
              </c:strCache>
            </c:strRef>
          </c:tx>
          <c:spPr>
            <a:ln w="38100">
              <a:solidFill>
                <a:srgbClr val="00206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2060"/>
              </a:solidFill>
              <a:ln>
                <a:noFill/>
              </a:ln>
            </c:spPr>
          </c:marker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1A-D9E3-44E1-BC45-CB4999816B31}"/>
              </c:ext>
            </c:extLst>
          </c:dPt>
          <c:dLbls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58-4589-AE95-238BCCD2972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'pg. 10'!$A$30:$A$41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'pg. 10'!$D$30:$D$41</c:f>
              <c:numCache>
                <c:formatCode>#,##0.0</c:formatCode>
                <c:ptCount val="12"/>
                <c:pt idx="0">
                  <c:v>4818.9757556300001</c:v>
                </c:pt>
                <c:pt idx="1">
                  <c:v>4940.6536681300004</c:v>
                </c:pt>
                <c:pt idx="2">
                  <c:v>5281.0158262599998</c:v>
                </c:pt>
                <c:pt idx="3">
                  <c:v>5631.0923093800002</c:v>
                </c:pt>
                <c:pt idx="4">
                  <c:v>5898.5809825099986</c:v>
                </c:pt>
                <c:pt idx="5">
                  <c:v>6654.98821623</c:v>
                </c:pt>
                <c:pt idx="6">
                  <c:v>6784.6329443799996</c:v>
                </c:pt>
                <c:pt idx="7">
                  <c:v>1931.8382942580001</c:v>
                </c:pt>
                <c:pt idx="8">
                  <c:v>3238.6255955869997</c:v>
                </c:pt>
                <c:pt idx="9">
                  <c:v>7330.2542618299995</c:v>
                </c:pt>
                <c:pt idx="10">
                  <c:v>8938.5464581800006</c:v>
                </c:pt>
                <c:pt idx="11">
                  <c:v>10082.60179909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D9E3-44E1-BC45-CB4999816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15734768"/>
        <c:axId val="-615724432"/>
      </c:lineChart>
      <c:catAx>
        <c:axId val="-6157347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-61572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157244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US$ Millones </a:t>
                </a:r>
              </a:p>
            </c:rich>
          </c:tx>
          <c:layout>
            <c:manualLayout>
              <c:xMode val="edge"/>
              <c:yMode val="edge"/>
              <c:x val="5.7517609226460627E-3"/>
              <c:y val="0.331831316612579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-6157347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92729867271967104"/>
          <c:w val="0.94189315148558483"/>
          <c:h val="7.03852564130459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sz="1050">
                <a:solidFill>
                  <a:schemeClr val="tx1"/>
                </a:solidFill>
              </a:rPr>
              <a:t>Visitantes Parques Nacionales Naturales 
</a:t>
            </a:r>
          </a:p>
        </c:rich>
      </c:tx>
      <c:layout>
        <c:manualLayout>
          <c:xMode val="edge"/>
          <c:yMode val="edge"/>
          <c:x val="0.20764146652858373"/>
          <c:y val="2.18657961872412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9900000000000001"/>
          <c:y val="0.12494497604839752"/>
          <c:w val="0.66295508894721489"/>
          <c:h val="0.5166035564735893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'pg. 12'!$B$5</c:f>
              <c:strCache>
                <c:ptCount val="1"/>
                <c:pt idx="0">
                  <c:v>Visitantes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1E6-4A25-B780-AC6CA2699613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1E6-4A25-B780-AC6CA2699613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1E6-4A25-B780-AC6CA2699613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1E6-4A25-B780-AC6CA2699613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1E6-4A25-B780-AC6CA2699613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1E6-4A25-B780-AC6CA2699613}"/>
              </c:ext>
            </c:extLst>
          </c:dPt>
          <c:cat>
            <c:strRef>
              <c:f>'pg. 12'!$A$6:$A$21</c:f>
              <c:strCache>
                <c:ptCount val="1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Ene-Dic 2023</c:v>
                </c:pt>
                <c:pt idx="15">
                  <c:v>Ene-Dic 2024</c:v>
                </c:pt>
              </c:strCache>
            </c:strRef>
          </c:cat>
          <c:val>
            <c:numRef>
              <c:f>'pg. 12'!$B$6:$B$21</c:f>
              <c:numCache>
                <c:formatCode>#,##0</c:formatCode>
                <c:ptCount val="16"/>
                <c:pt idx="0">
                  <c:v>695126</c:v>
                </c:pt>
                <c:pt idx="1">
                  <c:v>825443</c:v>
                </c:pt>
                <c:pt idx="2">
                  <c:v>878842</c:v>
                </c:pt>
                <c:pt idx="3">
                  <c:v>917146</c:v>
                </c:pt>
                <c:pt idx="4">
                  <c:v>969792</c:v>
                </c:pt>
                <c:pt idx="5">
                  <c:v>1446716</c:v>
                </c:pt>
                <c:pt idx="6">
                  <c:v>1653523</c:v>
                </c:pt>
                <c:pt idx="7">
                  <c:v>1831192</c:v>
                </c:pt>
                <c:pt idx="8">
                  <c:v>1967672</c:v>
                </c:pt>
                <c:pt idx="9">
                  <c:v>510060</c:v>
                </c:pt>
                <c:pt idx="10">
                  <c:v>1070905</c:v>
                </c:pt>
                <c:pt idx="11">
                  <c:v>1433949</c:v>
                </c:pt>
                <c:pt idx="12">
                  <c:v>1572646</c:v>
                </c:pt>
                <c:pt idx="13">
                  <c:v>1336862</c:v>
                </c:pt>
                <c:pt idx="14" formatCode="#,##0_);\(#,##0\)">
                  <c:v>1572646</c:v>
                </c:pt>
                <c:pt idx="15" formatCode="#,##0_);\(#,##0\)">
                  <c:v>1336862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1E6-4A25-B780-AC6CA2699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15729872"/>
        <c:axId val="-615726064"/>
      </c:barChart>
      <c:lineChart>
        <c:grouping val="standard"/>
        <c:varyColors val="0"/>
        <c:ser>
          <c:idx val="0"/>
          <c:order val="1"/>
          <c:tx>
            <c:strRef>
              <c:f>'pg. 12'!$C$5</c:f>
              <c:strCache>
                <c:ptCount val="1"/>
                <c:pt idx="0">
                  <c:v>Var % anual</c:v>
                </c:pt>
              </c:strCache>
            </c:strRef>
          </c:tx>
          <c:spPr>
            <a:ln w="34925" cap="rnd">
              <a:solidFill>
                <a:srgbClr val="066648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'pg. 12'!$A$6:$A$21</c:f>
              <c:strCache>
                <c:ptCount val="1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Ene-Dic 2023</c:v>
                </c:pt>
                <c:pt idx="15">
                  <c:v>Ene-Dic 2024</c:v>
                </c:pt>
              </c:strCache>
            </c:strRef>
          </c:cat>
          <c:val>
            <c:numRef>
              <c:f>'pg. 12'!$C$6:$C$21</c:f>
              <c:numCache>
                <c:formatCode>0.0%</c:formatCode>
                <c:ptCount val="16"/>
                <c:pt idx="1">
                  <c:v>0.1874724870023563</c:v>
                </c:pt>
                <c:pt idx="2">
                  <c:v>6.4691323325777761E-2</c:v>
                </c:pt>
                <c:pt idx="3">
                  <c:v>4.3584626133025051E-2</c:v>
                </c:pt>
                <c:pt idx="4">
                  <c:v>5.7401983980740257E-2</c:v>
                </c:pt>
                <c:pt idx="5">
                  <c:v>0.49177968059130195</c:v>
                </c:pt>
                <c:pt idx="6">
                  <c:v>0.14294927269761315</c:v>
                </c:pt>
                <c:pt idx="7">
                  <c:v>0.10744876243027757</c:v>
                </c:pt>
                <c:pt idx="8">
                  <c:v>7.4530688207462781E-2</c:v>
                </c:pt>
                <c:pt idx="9">
                  <c:v>-0.7407799673929395</c:v>
                </c:pt>
                <c:pt idx="10">
                  <c:v>1.099566717641062</c:v>
                </c:pt>
                <c:pt idx="11">
                  <c:v>0.33900672795439379</c:v>
                </c:pt>
                <c:pt idx="12">
                  <c:v>9.6723802589910868E-2</c:v>
                </c:pt>
                <c:pt idx="13">
                  <c:v>-0.14992821016299918</c:v>
                </c:pt>
                <c:pt idx="15">
                  <c:v>-0.14992821016299918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61E6-4A25-B780-AC6CA2699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15724976"/>
        <c:axId val="-615729328"/>
      </c:lineChart>
      <c:catAx>
        <c:axId val="-61572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66648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615726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6157260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chemeClr val="tx1"/>
                    </a:solidFill>
                  </a:rPr>
                  <a:t>Número de visitantes</a:t>
                </a:r>
              </a:p>
            </c:rich>
          </c:tx>
          <c:layout>
            <c:manualLayout>
              <c:xMode val="edge"/>
              <c:yMode val="edge"/>
              <c:x val="1.8443936679105092E-3"/>
              <c:y val="0.276452502260746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615729872"/>
        <c:crosses val="autoZero"/>
        <c:crossBetween val="between"/>
      </c:valAx>
      <c:catAx>
        <c:axId val="-615724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615729328"/>
        <c:crosses val="autoZero"/>
        <c:auto val="0"/>
        <c:lblAlgn val="ctr"/>
        <c:lblOffset val="100"/>
        <c:noMultiLvlLbl val="0"/>
      </c:catAx>
      <c:valAx>
        <c:axId val="-61572932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chemeClr val="tx1"/>
                    </a:solidFill>
                  </a:rPr>
                  <a:t>Variación porcentual</a:t>
                </a:r>
              </a:p>
            </c:rich>
          </c:tx>
          <c:layout>
            <c:manualLayout>
              <c:xMode val="edge"/>
              <c:yMode val="edge"/>
              <c:x val="0.95030044000241098"/>
              <c:y val="0.277531485034958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615724976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90757914519944"/>
          <c:y val="0.87367657112718045"/>
          <c:w val="0.50184841709601113"/>
          <c:h val="8.92863764056061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 alignWithMargins="0"/>
    <c:pageMargins b="1" l="0.75000000000000022" r="0.75000000000000022" t="1" header="0" footer="0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93467033018914"/>
          <c:y val="0.17456970040119746"/>
          <c:w val="0.55908413512229049"/>
          <c:h val="0.65861134863199555"/>
        </c:manualLayout>
      </c:layout>
      <c:pieChart>
        <c:varyColors val="1"/>
        <c:ser>
          <c:idx val="0"/>
          <c:order val="0"/>
          <c:explosion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0D7-4930-9289-B34EA6974ED3}"/>
              </c:ext>
            </c:extLst>
          </c:dPt>
          <c:dPt>
            <c:idx val="1"/>
            <c:bubble3D val="0"/>
            <c:explosion val="8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0D7-4930-9289-B34EA6974ED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0D7-4930-9289-B34EA6974ED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0D7-4930-9289-B34EA6974ED3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10D7-4930-9289-B34EA6974ED3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10D7-4930-9289-B34EA6974ED3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0D7-4930-9289-B34EA6974ED3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10D7-4930-9289-B34EA6974ED3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10D7-4930-9289-B34EA6974ED3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10D7-4930-9289-B34EA6974ED3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10D7-4930-9289-B34EA6974ED3}"/>
              </c:ext>
            </c:extLst>
          </c:dPt>
          <c:dLbls>
            <c:dLbl>
              <c:idx val="0"/>
              <c:layout>
                <c:manualLayout>
                  <c:x val="1.7738976390981289E-2"/>
                  <c:y val="-0.1007804661517710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D7-4930-9289-B34EA6974ED3}"/>
                </c:ext>
              </c:extLst>
            </c:dLbl>
            <c:dLbl>
              <c:idx val="1"/>
              <c:layout>
                <c:manualLayout>
                  <c:x val="6.4258442476355593E-2"/>
                  <c:y val="4.58497673308352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D7-4930-9289-B34EA6974ED3}"/>
                </c:ext>
              </c:extLst>
            </c:dLbl>
            <c:dLbl>
              <c:idx val="2"/>
              <c:layout>
                <c:manualLayout>
                  <c:x val="9.7350719094366739E-2"/>
                  <c:y val="3.362523926572564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D7-4930-9289-B34EA6974ED3}"/>
                </c:ext>
              </c:extLst>
            </c:dLbl>
            <c:dLbl>
              <c:idx val="3"/>
              <c:layout>
                <c:manualLayout>
                  <c:x val="1.1293688231775022E-3"/>
                  <c:y val="1.61973611503581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D7-4930-9289-B34EA6974ED3}"/>
                </c:ext>
              </c:extLst>
            </c:dLbl>
            <c:dLbl>
              <c:idx val="4"/>
              <c:layout>
                <c:manualLayout>
                  <c:x val="-2.4982138754339554E-3"/>
                  <c:y val="-1.54321373867141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55799160914873"/>
                      <c:h val="0.138318259446958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0D7-4930-9289-B34EA6974ED3}"/>
                </c:ext>
              </c:extLst>
            </c:dLbl>
            <c:dLbl>
              <c:idx val="5"/>
              <c:layout>
                <c:manualLayout>
                  <c:x val="9.3505706449615145E-2"/>
                  <c:y val="3.219130631229647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0D7-4930-9289-B34EA6974ED3}"/>
                </c:ext>
              </c:extLst>
            </c:dLbl>
            <c:dLbl>
              <c:idx val="6"/>
              <c:layout>
                <c:manualLayout>
                  <c:x val="0.11299755148205108"/>
                  <c:y val="5.02660090815525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29044023599669"/>
                      <c:h val="0.190084835508097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10D7-4930-9289-B34EA6974ED3}"/>
                </c:ext>
              </c:extLst>
            </c:dLbl>
            <c:dLbl>
              <c:idx val="7"/>
              <c:layout>
                <c:manualLayout>
                  <c:x val="3.4620954233933902E-2"/>
                  <c:y val="-2.596740518282156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0D7-4930-9289-B34EA6974ED3}"/>
                </c:ext>
              </c:extLst>
            </c:dLbl>
            <c:dLbl>
              <c:idx val="8"/>
              <c:layout>
                <c:manualLayout>
                  <c:x val="-0.14093131616974844"/>
                  <c:y val="6.38287393011462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0D7-4930-9289-B34EA6974ED3}"/>
                </c:ext>
              </c:extLst>
            </c:dLbl>
            <c:dLbl>
              <c:idx val="9"/>
              <c:layout>
                <c:manualLayout>
                  <c:x val="-0.27118843582849111"/>
                  <c:y val="4.1966538432627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0D7-4930-9289-B34EA6974ED3}"/>
                </c:ext>
              </c:extLst>
            </c:dLbl>
            <c:dLbl>
              <c:idx val="10"/>
              <c:layout>
                <c:manualLayout>
                  <c:x val="-0.2585965926013199"/>
                  <c:y val="-0.184696022047997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0D7-4930-9289-B34EA6974ED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'pg. 13'!$B$31:$B$41</c:f>
              <c:strCache>
                <c:ptCount val="11"/>
                <c:pt idx="0">
                  <c:v>Bogotá, D.C.</c:v>
                </c:pt>
                <c:pt idx="1">
                  <c:v>Rionegro</c:v>
                </c:pt>
                <c:pt idx="2">
                  <c:v>Cali</c:v>
                </c:pt>
                <c:pt idx="3">
                  <c:v>Cartagena</c:v>
                </c:pt>
                <c:pt idx="4">
                  <c:v>Barranquilla</c:v>
                </c:pt>
                <c:pt idx="5">
                  <c:v>San Andrés</c:v>
                </c:pt>
                <c:pt idx="6">
                  <c:v>Santa Marta</c:v>
                </c:pt>
                <c:pt idx="7">
                  <c:v>Bucaramanga</c:v>
                </c:pt>
                <c:pt idx="8">
                  <c:v>Pereira</c:v>
                </c:pt>
                <c:pt idx="9">
                  <c:v>Medellín</c:v>
                </c:pt>
                <c:pt idx="10">
                  <c:v>Otros</c:v>
                </c:pt>
              </c:strCache>
            </c:strRef>
          </c:cat>
          <c:val>
            <c:numRef>
              <c:f>'pg. 13'!$F$31:$F$41</c:f>
              <c:numCache>
                <c:formatCode>_ * #,##0_ ;_ * \-#,##0_ ;_ * "-"??_ ;_ @_ </c:formatCode>
                <c:ptCount val="11"/>
                <c:pt idx="0">
                  <c:v>1068769</c:v>
                </c:pt>
                <c:pt idx="1">
                  <c:v>365497</c:v>
                </c:pt>
                <c:pt idx="2">
                  <c:v>190699</c:v>
                </c:pt>
                <c:pt idx="3">
                  <c:v>232966</c:v>
                </c:pt>
                <c:pt idx="4">
                  <c:v>101328</c:v>
                </c:pt>
                <c:pt idx="5">
                  <c:v>102633</c:v>
                </c:pt>
                <c:pt idx="6">
                  <c:v>185205</c:v>
                </c:pt>
                <c:pt idx="7">
                  <c:v>68197</c:v>
                </c:pt>
                <c:pt idx="8">
                  <c:v>85114</c:v>
                </c:pt>
                <c:pt idx="9">
                  <c:v>55245</c:v>
                </c:pt>
                <c:pt idx="10">
                  <c:v>349989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0D7-4930-9289-B34EA6974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19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 algn="ctr">
        <a:defRPr lang="es-CO" sz="800" b="0" i="0" u="none" strike="noStrike" kern="1200" baseline="0">
          <a:solidFill>
            <a:srgbClr val="002060"/>
          </a:solidFill>
          <a:latin typeface="+mn-lt"/>
          <a:ea typeface="+mn-ea"/>
          <a:cs typeface="+mn-cs"/>
        </a:defRPr>
      </a:pPr>
      <a:endParaRPr lang="es-CO"/>
    </a:p>
  </c:txPr>
  <c:printSettings>
    <c:headerFooter alignWithMargins="0"/>
    <c:pageMargins b="1" l="0.75000000000000022" r="0.75000000000000022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62825059101654"/>
          <c:y val="0.1875"/>
          <c:w val="0.62674349881796687"/>
          <c:h val="0.77314814814814814"/>
        </c:manualLayout>
      </c:layout>
      <c:pieChart>
        <c:varyColors val="1"/>
        <c:ser>
          <c:idx val="0"/>
          <c:order val="0"/>
          <c:explosion val="1"/>
          <c:dLbls>
            <c:dLbl>
              <c:idx val="0"/>
              <c:layout>
                <c:manualLayout>
                  <c:x val="-2.0295275064389336E-2"/>
                  <c:y val="-0.25718433549660036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387741064364403"/>
                      <c:h val="0.216510037091573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170-4076-A49F-4687262FEFD8}"/>
                </c:ext>
              </c:extLst>
            </c:dLbl>
            <c:dLbl>
              <c:idx val="1"/>
              <c:layout>
                <c:manualLayout>
                  <c:x val="-2.1052528105534603E-2"/>
                  <c:y val="-2.216995023391921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70-4076-A49F-4687262FEFD8}"/>
                </c:ext>
              </c:extLst>
            </c:dLbl>
            <c:dLbl>
              <c:idx val="2"/>
              <c:layout>
                <c:manualLayout>
                  <c:x val="-2.2382347181078458E-2"/>
                  <c:y val="4.14920504743620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247712577603233"/>
                      <c:h val="0.134004585189465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170-4076-A49F-4687262FEFD8}"/>
                </c:ext>
              </c:extLst>
            </c:dLbl>
            <c:dLbl>
              <c:idx val="3"/>
              <c:layout>
                <c:manualLayout>
                  <c:x val="-0.15961811306335519"/>
                  <c:y val="5.450112765838474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70-4076-A49F-4687262FEFD8}"/>
                </c:ext>
              </c:extLst>
            </c:dLbl>
            <c:dLbl>
              <c:idx val="4"/>
              <c:layout>
                <c:manualLayout>
                  <c:x val="-0.12245249286885782"/>
                  <c:y val="-4.8421837430802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70-4076-A49F-4687262FEFD8}"/>
                </c:ext>
              </c:extLst>
            </c:dLbl>
            <c:dLbl>
              <c:idx val="5"/>
              <c:layout>
                <c:manualLayout>
                  <c:x val="4.894949081993831E-2"/>
                  <c:y val="-3.838250917969843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70-4076-A49F-4687262FEFD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70-4076-A49F-4687262FEFD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70-4076-A49F-4687262FEFD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170-4076-A49F-4687262FEFD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70-4076-A49F-4687262FEFD8}"/>
                </c:ext>
              </c:extLst>
            </c:dLbl>
            <c:dLbl>
              <c:idx val="10"/>
              <c:layout>
                <c:manualLayout>
                  <c:x val="0.25056352217553951"/>
                  <c:y val="-3.985126092710295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170-4076-A49F-4687262FEF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s-CO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'pg. 13'!$B$9:$B$19</c:f>
              <c:strCache>
                <c:ptCount val="11"/>
                <c:pt idx="0">
                  <c:v>Bogotá, D.C.</c:v>
                </c:pt>
                <c:pt idx="1">
                  <c:v>Rionegro</c:v>
                </c:pt>
                <c:pt idx="2">
                  <c:v>Cartagena</c:v>
                </c:pt>
                <c:pt idx="3">
                  <c:v>Cali</c:v>
                </c:pt>
                <c:pt idx="4">
                  <c:v>Barranquilla</c:v>
                </c:pt>
                <c:pt idx="5">
                  <c:v>Pereira</c:v>
                </c:pt>
                <c:pt idx="6">
                  <c:v>San Andrés</c:v>
                </c:pt>
                <c:pt idx="7">
                  <c:v>Bucaramanga</c:v>
                </c:pt>
                <c:pt idx="8">
                  <c:v>Armenia</c:v>
                </c:pt>
                <c:pt idx="9">
                  <c:v>Cúcuta</c:v>
                </c:pt>
                <c:pt idx="10">
                  <c:v>Otros</c:v>
                </c:pt>
              </c:strCache>
            </c:strRef>
          </c:cat>
          <c:val>
            <c:numRef>
              <c:f>'pg. 13'!$F$9:$F$19</c:f>
              <c:numCache>
                <c:formatCode>#,##0</c:formatCode>
                <c:ptCount val="11"/>
                <c:pt idx="0">
                  <c:v>682214</c:v>
                </c:pt>
                <c:pt idx="1">
                  <c:v>191196</c:v>
                </c:pt>
                <c:pt idx="2">
                  <c:v>77533</c:v>
                </c:pt>
                <c:pt idx="3">
                  <c:v>50352</c:v>
                </c:pt>
                <c:pt idx="4">
                  <c:v>20027</c:v>
                </c:pt>
                <c:pt idx="5">
                  <c:v>8509</c:v>
                </c:pt>
                <c:pt idx="6">
                  <c:v>2339</c:v>
                </c:pt>
                <c:pt idx="7">
                  <c:v>3861</c:v>
                </c:pt>
                <c:pt idx="8">
                  <c:v>2775</c:v>
                </c:pt>
                <c:pt idx="9">
                  <c:v>4024</c:v>
                </c:pt>
                <c:pt idx="10">
                  <c:v>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170-4076-A49F-4687262FEFD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206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0939202809403"/>
          <c:y val="7.5660656161965462E-2"/>
          <c:w val="0.87481609528015958"/>
          <c:h val="0.56828479507154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'pg. 14'!$C$5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BEC-4AD4-96FF-F5DE4BBAA6B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BEC-4AD4-96FF-F5DE4BBAA6BC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BEC-4AD4-96FF-F5DE4BBAA6BC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BEC-4AD4-96FF-F5DE4BBAA6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'pg. 14'!$B$6:$B$20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 (p)</c:v>
                </c:pt>
                <c:pt idx="4">
                  <c:v>2012 (p)</c:v>
                </c:pt>
                <c:pt idx="5">
                  <c:v>2013 (p)</c:v>
                </c:pt>
                <c:pt idx="6">
                  <c:v>2014(p)</c:v>
                </c:pt>
                <c:pt idx="7">
                  <c:v>2015(p)</c:v>
                </c:pt>
                <c:pt idx="8">
                  <c:v>2016(p)</c:v>
                </c:pt>
                <c:pt idx="9">
                  <c:v>2017(p)</c:v>
                </c:pt>
                <c:pt idx="10">
                  <c:v>2018(p)</c:v>
                </c:pt>
                <c:pt idx="11">
                  <c:v>2019 (p)</c:v>
                </c:pt>
                <c:pt idx="12">
                  <c:v>Ene-may 2019</c:v>
                </c:pt>
                <c:pt idx="13">
                  <c:v>Ene-may 2020</c:v>
                </c:pt>
              </c:strCache>
            </c:strRef>
          </c:cat>
          <c:val>
            <c:numRef>
              <c:f>'pg. 14'!$C$6:$C$20</c:f>
              <c:numCache>
                <c:formatCode>0.0</c:formatCode>
                <c:ptCount val="14"/>
                <c:pt idx="0">
                  <c:v>54.081996270212599</c:v>
                </c:pt>
                <c:pt idx="1">
                  <c:v>49.507152674224798</c:v>
                </c:pt>
                <c:pt idx="2">
                  <c:v>50.491907310893303</c:v>
                </c:pt>
                <c:pt idx="3">
                  <c:v>52.0429515812895</c:v>
                </c:pt>
                <c:pt idx="4">
                  <c:v>53.859328613838798</c:v>
                </c:pt>
                <c:pt idx="5">
                  <c:v>52.704511203151199</c:v>
                </c:pt>
                <c:pt idx="6">
                  <c:v>52.457397241231803</c:v>
                </c:pt>
                <c:pt idx="7">
                  <c:v>53.234865164231302</c:v>
                </c:pt>
                <c:pt idx="8">
                  <c:v>55.727948126450599</c:v>
                </c:pt>
                <c:pt idx="9">
                  <c:v>55.998051625462502</c:v>
                </c:pt>
                <c:pt idx="10">
                  <c:v>56.303055353065801</c:v>
                </c:pt>
                <c:pt idx="11">
                  <c:v>57.6692222932313</c:v>
                </c:pt>
                <c:pt idx="12">
                  <c:v>54.2</c:v>
                </c:pt>
                <c:pt idx="13">
                  <c:v>54.9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EC-4AD4-96FF-F5DE4BBAA6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615736400"/>
        <c:axId val="-615728784"/>
      </c:barChart>
      <c:catAx>
        <c:axId val="-61573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66648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615728784"/>
        <c:crosses val="autoZero"/>
        <c:auto val="1"/>
        <c:lblAlgn val="ctr"/>
        <c:lblOffset val="100"/>
        <c:noMultiLvlLbl val="0"/>
      </c:catAx>
      <c:valAx>
        <c:axId val="-615728784"/>
        <c:scaling>
          <c:orientation val="minMax"/>
          <c:max val="60"/>
          <c:min val="45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66648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6157364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66648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rgbClr val="066648"/>
                </a:solidFill>
              </a:rPr>
              <a:t>Variación de los ingresos %</a:t>
            </a:r>
          </a:p>
        </c:rich>
      </c:tx>
      <c:layout>
        <c:manualLayout>
          <c:xMode val="edge"/>
          <c:yMode val="edge"/>
          <c:x val="0.34950748673332288"/>
          <c:y val="2.00913205890553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rgbClr val="066648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044025277829952E-2"/>
          <c:y val="0.11597714810032213"/>
          <c:w val="0.93911949444340093"/>
          <c:h val="0.54257916395585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'pg. 14'!$C$54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-5.5345914142362765E-3"/>
                  <c:y val="2.5114546234756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0F-4A46-852D-E917A62F9C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'pg. 14'!$B$55:$B$69</c15:sqref>
                  </c15:fullRef>
                </c:ext>
              </c:extLst>
              <c:f>('pg. 14'!$B$55:$B$65,'pg. 14'!$B$67:$B$69)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 (p)</c:v>
                </c:pt>
                <c:pt idx="4">
                  <c:v>2012 (p)</c:v>
                </c:pt>
                <c:pt idx="5">
                  <c:v>2013 (p)</c:v>
                </c:pt>
                <c:pt idx="6">
                  <c:v>2014 (p)</c:v>
                </c:pt>
                <c:pt idx="7">
                  <c:v>2015 (p)</c:v>
                </c:pt>
                <c:pt idx="8">
                  <c:v>2016 (p)</c:v>
                </c:pt>
                <c:pt idx="9">
                  <c:v>2017 (p)</c:v>
                </c:pt>
                <c:pt idx="10">
                  <c:v>2018 (p)</c:v>
                </c:pt>
                <c:pt idx="12">
                  <c:v>Ene-may 2019</c:v>
                </c:pt>
                <c:pt idx="13">
                  <c:v>Ene-may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'pg. 14'!$C$55:$C$69</c15:sqref>
                  </c15:fullRef>
                </c:ext>
              </c:extLst>
              <c:f>('pg. 14'!$C$55:$C$65,'pg. 14'!$C$67:$C$69)</c:f>
              <c:numCache>
                <c:formatCode>0.0</c:formatCode>
                <c:ptCount val="14"/>
                <c:pt idx="0">
                  <c:v>1.6519265204504101</c:v>
                </c:pt>
                <c:pt idx="1">
                  <c:v>-6.6646407017565101</c:v>
                </c:pt>
                <c:pt idx="2">
                  <c:v>3.8045574828740047</c:v>
                </c:pt>
                <c:pt idx="3">
                  <c:v>7.8326312836903389</c:v>
                </c:pt>
                <c:pt idx="4">
                  <c:v>6.5543550177452392</c:v>
                </c:pt>
                <c:pt idx="5">
                  <c:v>0.9223098358382753</c:v>
                </c:pt>
                <c:pt idx="6">
                  <c:v>6.1300295588515352</c:v>
                </c:pt>
                <c:pt idx="7">
                  <c:v>9.9748924952900211</c:v>
                </c:pt>
                <c:pt idx="8">
                  <c:v>5.245017249189643</c:v>
                </c:pt>
                <c:pt idx="9">
                  <c:v>0.17018409625215725</c:v>
                </c:pt>
                <c:pt idx="10">
                  <c:v>7.6997166640746517</c:v>
                </c:pt>
                <c:pt idx="12">
                  <c:v>11.2645857209603</c:v>
                </c:pt>
                <c:pt idx="13">
                  <c:v>-42.7152374137085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0F-4A46-852D-E917A62F9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615723344"/>
        <c:axId val="-615734224"/>
      </c:barChart>
      <c:catAx>
        <c:axId val="-61572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66648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615734224"/>
        <c:crosses val="autoZero"/>
        <c:auto val="1"/>
        <c:lblAlgn val="ctr"/>
        <c:lblOffset val="100"/>
        <c:noMultiLvlLbl val="0"/>
      </c:catAx>
      <c:valAx>
        <c:axId val="-615734224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-615723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0939202809403"/>
          <c:y val="7.5660656161965462E-2"/>
          <c:w val="0.87481609528015958"/>
          <c:h val="0.56828479507154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'pg. 14'!$C$5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BEC-4AD4-96FF-F5DE4BBAA6B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BEC-4AD4-96FF-F5DE4BBAA6BC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BEC-4AD4-96FF-F5DE4BBAA6BC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BEC-4AD4-96FF-F5DE4BBAA6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'pg. 14'!$B$29:$B$35</c:f>
              <c:strCache>
                <c:ptCount val="6"/>
                <c:pt idx="0">
                  <c:v>2021 (p)</c:v>
                </c:pt>
                <c:pt idx="1">
                  <c:v>2022 (p)</c:v>
                </c:pt>
                <c:pt idx="2">
                  <c:v>2023 (p)</c:v>
                </c:pt>
                <c:pt idx="3">
                  <c:v>2024 (p)</c:v>
                </c:pt>
                <c:pt idx="4">
                  <c:v>ene-24</c:v>
                </c:pt>
                <c:pt idx="5">
                  <c:v>ene-25</c:v>
                </c:pt>
              </c:strCache>
            </c:strRef>
          </c:cat>
          <c:val>
            <c:numRef>
              <c:f>'pg. 14'!$C$29:$C$35</c:f>
              <c:numCache>
                <c:formatCode>0.0</c:formatCode>
                <c:ptCount val="6"/>
                <c:pt idx="0">
                  <c:v>40.768730343641899</c:v>
                </c:pt>
                <c:pt idx="1">
                  <c:v>55.572411212421898</c:v>
                </c:pt>
                <c:pt idx="2">
                  <c:v>52.193907948462801</c:v>
                </c:pt>
                <c:pt idx="3">
                  <c:v>50.9071594952079</c:v>
                </c:pt>
                <c:pt idx="4">
                  <c:v>51.866127489471303</c:v>
                </c:pt>
                <c:pt idx="5">
                  <c:v>50.976827877860501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EC-4AD4-96FF-F5DE4BBAA6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615728240"/>
        <c:axId val="-615723888"/>
      </c:barChart>
      <c:catAx>
        <c:axId val="-61572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66648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615723888"/>
        <c:crosses val="autoZero"/>
        <c:auto val="1"/>
        <c:lblAlgn val="ctr"/>
        <c:lblOffset val="100"/>
        <c:noMultiLvlLbl val="0"/>
      </c:catAx>
      <c:valAx>
        <c:axId val="-615723888"/>
        <c:scaling>
          <c:orientation val="minMax"/>
          <c:max val="60"/>
          <c:min val="2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66648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61572824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66648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rgbClr val="066648"/>
                </a:solidFill>
              </a:rPr>
              <a:t>Variación de los ingresos %</a:t>
            </a:r>
          </a:p>
        </c:rich>
      </c:tx>
      <c:layout>
        <c:manualLayout>
          <c:xMode val="edge"/>
          <c:yMode val="edge"/>
          <c:x val="0.34950748673332288"/>
          <c:y val="2.00913205890553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rgbClr val="066648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044025277829952E-2"/>
          <c:y val="0.16411309256837711"/>
          <c:w val="0.93911949444340093"/>
          <c:h val="0.69401132644946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'pg. 14'!$C$54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-5.5345914142362765E-3"/>
                  <c:y val="2.5114546234756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0F-4A46-852D-E917A62F9C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'pg. 14'!$B$81:$B$86</c:f>
              <c:strCache>
                <c:ptCount val="6"/>
                <c:pt idx="0">
                  <c:v>2021 (p)</c:v>
                </c:pt>
                <c:pt idx="1">
                  <c:v>2022 (p)</c:v>
                </c:pt>
                <c:pt idx="2">
                  <c:v>2023 (p)</c:v>
                </c:pt>
                <c:pt idx="3">
                  <c:v>2024 (p)</c:v>
                </c:pt>
                <c:pt idx="4">
                  <c:v>ene-24</c:v>
                </c:pt>
                <c:pt idx="5">
                  <c:v>ene-25</c:v>
                </c:pt>
              </c:strCache>
            </c:strRef>
          </c:cat>
          <c:val>
            <c:numRef>
              <c:f>'pg. 14'!$C$81:$C$86</c:f>
              <c:numCache>
                <c:formatCode>0.0</c:formatCode>
                <c:ptCount val="6"/>
                <c:pt idx="0">
                  <c:v>100.55262969906001</c:v>
                </c:pt>
                <c:pt idx="1">
                  <c:v>44.167823930743801</c:v>
                </c:pt>
                <c:pt idx="2">
                  <c:v>-3.8321202572609998</c:v>
                </c:pt>
                <c:pt idx="3">
                  <c:v>-3.5569865353789001</c:v>
                </c:pt>
                <c:pt idx="4">
                  <c:v>-10.529997782016</c:v>
                </c:pt>
                <c:pt idx="5">
                  <c:v>1.50872986781809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0F-4A46-852D-E917A62F9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615725520"/>
        <c:axId val="-615733680"/>
      </c:barChart>
      <c:catAx>
        <c:axId val="-61572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66648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615733680"/>
        <c:crosses val="autoZero"/>
        <c:auto val="1"/>
        <c:lblAlgn val="ctr"/>
        <c:lblOffset val="100"/>
        <c:noMultiLvlLbl val="0"/>
      </c:catAx>
      <c:valAx>
        <c:axId val="-61573368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-61572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133349</xdr:colOff>
      <xdr:row>5</xdr:row>
      <xdr:rowOff>218282</xdr:rowOff>
    </xdr:from>
    <xdr:to>
      <xdr:col>10</xdr:col>
      <xdr:colOff>0</xdr:colOff>
      <xdr:row>19</xdr:row>
      <xdr:rowOff>178595</xdr:rowOff>
    </xdr:to>
    <xdr:graphicFrame macro="">
      <xdr:nvGraphicFramePr>
        <xdr:cNvPr id="2" name="Chart 1" descr="Muestra el ingreso de transporte de pasajeros y viajes por trimestres de 2010 al 2023, y el total respectivo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218280</xdr:colOff>
      <xdr:row>25</xdr:row>
      <xdr:rowOff>1869</xdr:rowOff>
    </xdr:from>
    <xdr:to>
      <xdr:col>10</xdr:col>
      <xdr:colOff>0</xdr:colOff>
      <xdr:row>41</xdr:row>
      <xdr:rowOff>19845</xdr:rowOff>
    </xdr:to>
    <xdr:graphicFrame macro="">
      <xdr:nvGraphicFramePr>
        <xdr:cNvPr id="3" name="Chart 1" descr="Muestra el ingreso de transporte de pasajeros y viajes desde 2012 al 2022 anual en millones de dólares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152399</xdr:colOff>
      <xdr:row>3</xdr:row>
      <xdr:rowOff>190502</xdr:rowOff>
    </xdr:from>
    <xdr:to>
      <xdr:col>10</xdr:col>
      <xdr:colOff>0</xdr:colOff>
      <xdr:row>20</xdr:row>
      <xdr:rowOff>57151</xdr:rowOff>
    </xdr:to>
    <xdr:graphicFrame macro="">
      <xdr:nvGraphicFramePr>
        <xdr:cNvPr id="2050" name="Chart 1" descr="Muestra en numero los visitantes a parques nacionales naturales y su variación anual desde 2010 a 2022 y periodo acumulado entre 2022 y 2023.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592882</xdr:colOff>
      <xdr:row>28</xdr:row>
      <xdr:rowOff>9719</xdr:rowOff>
    </xdr:from>
    <xdr:to>
      <xdr:col>10</xdr:col>
      <xdr:colOff>0</xdr:colOff>
      <xdr:row>42</xdr:row>
      <xdr:rowOff>48596</xdr:rowOff>
    </xdr:to>
    <xdr:graphicFrame macro="">
      <xdr:nvGraphicFramePr>
        <xdr:cNvPr id="3076" name="Chart 4" descr="Muestra el numero de pasajeros aéreos nacionales en vuelos regulares por ciudad&#10;entre 2021, 2022 y periodo acumulado entre 2022 y 2023; variaciones totales y acumuladas en porcentajes.">
          <a:extLst>
            <a:ext uri="{FF2B5EF4-FFF2-40B4-BE49-F238E27FC236}">
              <a16:creationId xmlns:a16="http://schemas.microsoft.com/office/drawing/2014/main" id="{00000000-0008-0000-0300-00000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66089</xdr:colOff>
      <xdr:row>6</xdr:row>
      <xdr:rowOff>349899</xdr:rowOff>
    </xdr:from>
    <xdr:to>
      <xdr:col>10</xdr:col>
      <xdr:colOff>0</xdr:colOff>
      <xdr:row>19</xdr:row>
      <xdr:rowOff>155511</xdr:rowOff>
    </xdr:to>
    <xdr:graphicFrame macro="">
      <xdr:nvGraphicFramePr>
        <xdr:cNvPr id="3" name="2 Gráfico" descr="Muestra el numero de pasajeros aéreos internacionales en vuelos regulares por ciudad anual entre 2021 y 2022; acumulado entre el 2022 y 2023, con sus variaciones anual y acumulada.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336839</xdr:colOff>
      <xdr:row>4</xdr:row>
      <xdr:rowOff>77931</xdr:rowOff>
    </xdr:from>
    <xdr:to>
      <xdr:col>9</xdr:col>
      <xdr:colOff>242455</xdr:colOff>
      <xdr:row>20</xdr:row>
      <xdr:rowOff>69273</xdr:rowOff>
    </xdr:to>
    <xdr:graphicFrame macro="">
      <xdr:nvGraphicFramePr>
        <xdr:cNvPr id="4100" name="3 Gráfico" descr="Muestra el porcentaje de ocupación hotelera entre el año 2008 al 2019 y un acumulado entre 2019 y 2020.">
          <a:extLst>
            <a:ext uri="{FF2B5EF4-FFF2-40B4-BE49-F238E27FC236}">
              <a16:creationId xmlns:a16="http://schemas.microsoft.com/office/drawing/2014/main" id="{00000000-0008-0000-0400-00000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381001</xdr:colOff>
      <xdr:row>52</xdr:row>
      <xdr:rowOff>17318</xdr:rowOff>
    </xdr:from>
    <xdr:to>
      <xdr:col>9</xdr:col>
      <xdr:colOff>363683</xdr:colOff>
      <xdr:row>70</xdr:row>
      <xdr:rowOff>17319</xdr:rowOff>
    </xdr:to>
    <xdr:graphicFrame macro="">
      <xdr:nvGraphicFramePr>
        <xdr:cNvPr id="2" name="Gráfico 1" descr="Musetra la variación de los ingresos hoteleros correspondientes al año 2008 al 2019 y acumulado entre 2019 y 2020; con la nueva metodología la variación de los ingresos de alojamientos los datos están año 2021 y 2022 y acumulado mensual entre 2022 y 2023.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336839</xdr:colOff>
      <xdr:row>27</xdr:row>
      <xdr:rowOff>77931</xdr:rowOff>
    </xdr:from>
    <xdr:to>
      <xdr:col>9</xdr:col>
      <xdr:colOff>242455</xdr:colOff>
      <xdr:row>45</xdr:row>
      <xdr:rowOff>69273</xdr:rowOff>
    </xdr:to>
    <xdr:graphicFrame macro="">
      <xdr:nvGraphicFramePr>
        <xdr:cNvPr id="4" name="3 Gráfico" descr="Con la nueva metodología del DANE el porcentaje de ocupación alojamiento están año 2020 al 2022 y acumulado mes de 2022 y 2023.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381001</xdr:colOff>
      <xdr:row>78</xdr:row>
      <xdr:rowOff>17319</xdr:rowOff>
    </xdr:from>
    <xdr:to>
      <xdr:col>9</xdr:col>
      <xdr:colOff>363683</xdr:colOff>
      <xdr:row>91</xdr:row>
      <xdr:rowOff>21166</xdr:rowOff>
    </xdr:to>
    <xdr:graphicFrame macro="">
      <xdr:nvGraphicFramePr>
        <xdr:cNvPr id="6" name="Gráfico 5" descr="La variación de los ingreso alojamiento con la nueva metodología del DANE, la información corresponde al año 2021 y 2022; y acumulado mensual entre 2022 y 2023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"/>
  <sheetViews>
    <sheetView showGridLines="0" zoomScale="93" zoomScaleNormal="93" zoomScalePageLayoutView="106" workbookViewId="0">
      <selection activeCell="C26" sqref="C26"/>
    </sheetView>
  </sheetViews>
  <sheetFormatPr baseColWidth="10" defaultColWidth="0" defaultRowHeight="0" customHeight="1" zeroHeight="1" x14ac:dyDescent="0.2"/>
  <cols>
    <col min="1" max="1" width="12" style="2" customWidth="1"/>
    <col min="2" max="2" width="11.7109375" customWidth="1"/>
    <col min="3" max="3" width="8.7109375" customWidth="1"/>
    <col min="4" max="4" width="10.42578125" bestFit="1" customWidth="1"/>
    <col min="5" max="5" width="8.7109375" customWidth="1"/>
    <col min="6" max="6" width="12" customWidth="1"/>
    <col min="7" max="10" width="11.42578125" customWidth="1"/>
    <col min="11" max="14" width="0" hidden="1" customWidth="1"/>
    <col min="15" max="16384" width="11.42578125" hidden="1"/>
  </cols>
  <sheetData>
    <row r="1" spans="1:14" ht="12.75" x14ac:dyDescent="0.2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4"/>
      <c r="L1" s="4"/>
      <c r="M1" s="4"/>
      <c r="N1" s="4"/>
    </row>
    <row r="2" spans="1:14" ht="12.7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4"/>
      <c r="L2" s="4"/>
      <c r="M2" s="4"/>
      <c r="N2" s="4"/>
    </row>
    <row r="3" spans="1:14" ht="20.25" x14ac:dyDescent="0.3">
      <c r="A3" s="187" t="s">
        <v>1</v>
      </c>
      <c r="B3" s="187"/>
      <c r="C3" s="187"/>
      <c r="D3" s="187"/>
      <c r="E3" s="187"/>
      <c r="F3" s="187"/>
      <c r="G3" s="187"/>
      <c r="H3" s="187"/>
      <c r="I3" s="187"/>
      <c r="J3" s="187"/>
      <c r="K3" s="3"/>
    </row>
    <row r="4" spans="1:14" ht="15.75" x14ac:dyDescent="0.25">
      <c r="A4" s="188" t="s">
        <v>126</v>
      </c>
      <c r="B4" s="188"/>
      <c r="C4" s="188"/>
      <c r="D4" s="188"/>
      <c r="E4" s="188"/>
      <c r="F4" s="188"/>
      <c r="G4" s="188"/>
      <c r="H4" s="188"/>
      <c r="I4" s="188"/>
      <c r="J4" s="188"/>
      <c r="K4" s="10"/>
    </row>
    <row r="5" spans="1:14" s="1" customFormat="1" ht="15.75" thickBot="1" x14ac:dyDescent="0.25">
      <c r="A5" s="10"/>
      <c r="B5" s="10"/>
      <c r="C5" s="10"/>
      <c r="D5" s="10"/>
      <c r="E5" s="12"/>
      <c r="H5" s="4"/>
      <c r="I5" s="4"/>
    </row>
    <row r="6" spans="1:14" s="1" customFormat="1" ht="39" customHeight="1" thickBot="1" x14ac:dyDescent="0.25">
      <c r="A6" s="29" t="s">
        <v>2</v>
      </c>
      <c r="B6" s="29" t="s">
        <v>3</v>
      </c>
      <c r="C6" s="29" t="s">
        <v>4</v>
      </c>
      <c r="D6" s="29" t="s">
        <v>5</v>
      </c>
      <c r="E6" s="13" t="s">
        <v>6</v>
      </c>
      <c r="F6" s="190" t="str">
        <f>MID(A3,3,100)&amp; CHAR(10)&amp;A4</f>
        <v xml:space="preserve"> Ingresos transporte de pasajeros y viajes 
2011 - 2024. IV Trimestre; Millones US$.</v>
      </c>
      <c r="G6" s="191"/>
      <c r="H6" s="191"/>
      <c r="I6" s="191"/>
      <c r="J6" s="191"/>
    </row>
    <row r="7" spans="1:14" s="1" customFormat="1" ht="15" x14ac:dyDescent="0.25">
      <c r="A7" s="123">
        <v>2012</v>
      </c>
      <c r="B7" s="124">
        <v>258.86048438</v>
      </c>
      <c r="C7" s="125">
        <v>958.97375</v>
      </c>
      <c r="D7" s="124">
        <v>1217.83423438</v>
      </c>
      <c r="E7" s="50"/>
    </row>
    <row r="8" spans="1:14" s="1" customFormat="1" ht="15" x14ac:dyDescent="0.25">
      <c r="A8" s="123">
        <v>2013</v>
      </c>
      <c r="B8" s="124">
        <v>334.0005625</v>
      </c>
      <c r="C8" s="126">
        <v>1040.78577</v>
      </c>
      <c r="D8" s="124">
        <v>1374.7863324999998</v>
      </c>
      <c r="E8" s="50">
        <f>(D8/D7)-1</f>
        <v>0.12887804734763786</v>
      </c>
    </row>
    <row r="9" spans="1:14" s="1" customFormat="1" ht="15" x14ac:dyDescent="0.25">
      <c r="A9" s="123">
        <v>2014</v>
      </c>
      <c r="B9" s="124">
        <v>265.08218749999997</v>
      </c>
      <c r="C9" s="126">
        <v>1020.1935999999999</v>
      </c>
      <c r="D9" s="124">
        <v>1285.2757875</v>
      </c>
      <c r="E9" s="50">
        <f t="shared" ref="E9:E19" si="0">(D9/D8)-1</f>
        <v>-6.510869571799438E-2</v>
      </c>
    </row>
    <row r="10" spans="1:14" s="1" customFormat="1" ht="15" x14ac:dyDescent="0.25">
      <c r="A10" s="123">
        <v>2015</v>
      </c>
      <c r="B10" s="124">
        <v>293.96440625000002</v>
      </c>
      <c r="C10" s="126">
        <v>1179.8166699999999</v>
      </c>
      <c r="D10" s="124">
        <v>1473.7810762499998</v>
      </c>
      <c r="E10" s="50">
        <f t="shared" si="0"/>
        <v>0.14666524537637393</v>
      </c>
    </row>
    <row r="11" spans="1:14" s="1" customFormat="1" ht="15" x14ac:dyDescent="0.25">
      <c r="A11" s="123">
        <v>2016</v>
      </c>
      <c r="B11" s="124">
        <v>271.88881249999997</v>
      </c>
      <c r="C11" s="126">
        <v>1335.9501</v>
      </c>
      <c r="D11" s="124">
        <v>1607.8389124999999</v>
      </c>
      <c r="E11" s="50">
        <f t="shared" si="0"/>
        <v>9.0961838505286607E-2</v>
      </c>
    </row>
    <row r="12" spans="1:14" s="1" customFormat="1" ht="15" x14ac:dyDescent="0.25">
      <c r="A12" s="123">
        <v>2017</v>
      </c>
      <c r="B12" s="124">
        <v>209.24476562999999</v>
      </c>
      <c r="C12" s="126">
        <v>1464.8969099999999</v>
      </c>
      <c r="D12" s="124">
        <v>1674.14167563</v>
      </c>
      <c r="E12" s="50">
        <f t="shared" si="0"/>
        <v>4.1237192740227302E-2</v>
      </c>
    </row>
    <row r="13" spans="1:14" s="1" customFormat="1" ht="15" x14ac:dyDescent="0.25">
      <c r="A13" s="123">
        <v>2018</v>
      </c>
      <c r="B13" s="124">
        <v>233.96907813000001</v>
      </c>
      <c r="C13" s="126">
        <v>1616.5500995</v>
      </c>
      <c r="D13" s="124">
        <v>1850.5191776300001</v>
      </c>
      <c r="E13" s="50">
        <f t="shared" si="0"/>
        <v>0.10535398799723872</v>
      </c>
    </row>
    <row r="14" spans="1:14" ht="15" x14ac:dyDescent="0.25">
      <c r="A14" s="123">
        <v>2019</v>
      </c>
      <c r="B14" s="124">
        <v>292.08203125</v>
      </c>
      <c r="C14" s="126">
        <v>1618.1496999999999</v>
      </c>
      <c r="D14" s="124">
        <v>1910.2317312499999</v>
      </c>
      <c r="E14" s="50">
        <f t="shared" si="0"/>
        <v>3.2268000430276667E-2</v>
      </c>
    </row>
    <row r="15" spans="1:14" ht="15" x14ac:dyDescent="0.25">
      <c r="A15" s="123">
        <v>2020</v>
      </c>
      <c r="B15" s="124">
        <v>66.273945312999999</v>
      </c>
      <c r="C15" s="126">
        <v>252.07656</v>
      </c>
      <c r="D15" s="124">
        <v>318.35050531299999</v>
      </c>
      <c r="E15" s="50">
        <f t="shared" si="0"/>
        <v>-0.83334456228267095</v>
      </c>
    </row>
    <row r="16" spans="1:14" ht="15" x14ac:dyDescent="0.25">
      <c r="A16" s="123">
        <v>2021</v>
      </c>
      <c r="B16" s="124">
        <v>170.29974659999999</v>
      </c>
      <c r="C16" s="126">
        <v>990.91194122000002</v>
      </c>
      <c r="D16" s="124">
        <v>1161.21168782</v>
      </c>
      <c r="E16" s="50">
        <f t="shared" si="0"/>
        <v>2.6475886434617237</v>
      </c>
    </row>
    <row r="17" spans="1:14" ht="15" x14ac:dyDescent="0.25">
      <c r="A17" s="123">
        <v>2022</v>
      </c>
      <c r="B17" s="124">
        <v>331.25375308999998</v>
      </c>
      <c r="C17" s="126">
        <v>1740.2942800999999</v>
      </c>
      <c r="D17" s="124">
        <v>2071.5480331899998</v>
      </c>
      <c r="E17" s="50">
        <f t="shared" si="0"/>
        <v>0.78395382592042218</v>
      </c>
    </row>
    <row r="18" spans="1:14" ht="15" x14ac:dyDescent="0.25">
      <c r="A18" s="123">
        <v>2023</v>
      </c>
      <c r="B18" s="124">
        <v>347.53042663000002</v>
      </c>
      <c r="C18" s="126">
        <v>2066.4258482999999</v>
      </c>
      <c r="D18" s="124">
        <v>2413.9562749299998</v>
      </c>
      <c r="E18" s="50">
        <f t="shared" si="0"/>
        <v>0.1652909979657684</v>
      </c>
    </row>
    <row r="19" spans="1:14" ht="14.25" customHeight="1" thickBot="1" x14ac:dyDescent="0.3">
      <c r="A19" s="129">
        <v>2024</v>
      </c>
      <c r="B19" s="124">
        <v>411.41274127000003</v>
      </c>
      <c r="C19" s="126">
        <v>2237.1243295999998</v>
      </c>
      <c r="D19" s="124">
        <v>2648.5370708699998</v>
      </c>
      <c r="E19" s="50">
        <f t="shared" si="0"/>
        <v>9.7176903482562915E-2</v>
      </c>
    </row>
    <row r="20" spans="1:14" ht="20.25" customHeight="1" x14ac:dyDescent="0.2">
      <c r="A20" s="83" t="s">
        <v>127</v>
      </c>
      <c r="B20" s="170"/>
      <c r="C20" s="170"/>
      <c r="D20" s="170"/>
      <c r="E20" s="170"/>
    </row>
    <row r="21" spans="1:14" ht="15" x14ac:dyDescent="0.25">
      <c r="A21" s="83" t="s">
        <v>7</v>
      </c>
      <c r="B21" s="124"/>
      <c r="C21" s="124"/>
      <c r="D21" s="73"/>
      <c r="E21" s="72"/>
    </row>
    <row r="22" spans="1:14" ht="12.75" x14ac:dyDescent="0.2">
      <c r="B22" s="127"/>
      <c r="C22" s="127"/>
    </row>
    <row r="23" spans="1:14" ht="20.25" customHeight="1" x14ac:dyDescent="0.3">
      <c r="A23" s="187" t="s">
        <v>9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0"/>
    </row>
    <row r="24" spans="1:14" ht="15" customHeight="1" x14ac:dyDescent="0.25">
      <c r="A24" s="188" t="s">
        <v>128</v>
      </c>
      <c r="B24" s="188"/>
      <c r="C24" s="188"/>
      <c r="D24" s="188"/>
      <c r="E24" s="188"/>
      <c r="F24" s="188"/>
      <c r="G24" s="188"/>
      <c r="H24" s="188"/>
      <c r="I24" s="188"/>
      <c r="J24" s="188"/>
    </row>
    <row r="25" spans="1:14" ht="12.75" x14ac:dyDescent="0.2">
      <c r="F25" s="8"/>
      <c r="G25" s="4"/>
      <c r="H25" s="4"/>
      <c r="I25" s="4"/>
      <c r="J25" s="4"/>
    </row>
    <row r="26" spans="1:14" ht="21" thickBot="1" x14ac:dyDescent="0.35">
      <c r="A26"/>
      <c r="E26" s="8"/>
      <c r="F26" s="5"/>
      <c r="G26" s="5"/>
      <c r="H26" s="5"/>
      <c r="I26" s="5"/>
      <c r="J26" s="5"/>
    </row>
    <row r="27" spans="1:14" ht="39" thickBot="1" x14ac:dyDescent="0.25">
      <c r="A27" s="29" t="s">
        <v>10</v>
      </c>
      <c r="B27" s="29" t="s">
        <v>3</v>
      </c>
      <c r="C27" s="29" t="s">
        <v>4</v>
      </c>
      <c r="D27" s="29" t="s">
        <v>5</v>
      </c>
      <c r="E27" s="13" t="s">
        <v>6</v>
      </c>
      <c r="F27" s="10"/>
      <c r="G27" s="10"/>
      <c r="H27" s="10"/>
      <c r="I27" s="10"/>
      <c r="J27" s="10"/>
    </row>
    <row r="28" spans="1:14" s="14" customFormat="1" ht="15" x14ac:dyDescent="0.25">
      <c r="A28" s="123">
        <v>2011</v>
      </c>
      <c r="B28" s="124">
        <v>831.05656251000005</v>
      </c>
      <c r="C28" s="128">
        <v>3009.9376700000003</v>
      </c>
      <c r="D28" s="128">
        <v>3840.9942325100001</v>
      </c>
      <c r="E28" s="148"/>
      <c r="F28" s="19"/>
      <c r="K28" s="4"/>
      <c r="L28" s="4"/>
      <c r="M28" s="4"/>
      <c r="N28" s="4"/>
    </row>
    <row r="29" spans="1:14" s="14" customFormat="1" ht="15.75" x14ac:dyDescent="0.25">
      <c r="A29" s="123">
        <v>2012</v>
      </c>
      <c r="B29" s="124">
        <v>948.50853126000004</v>
      </c>
      <c r="C29" s="128">
        <v>3460.2650900000003</v>
      </c>
      <c r="D29" s="128">
        <v>4408.7736212600003</v>
      </c>
      <c r="E29" s="50">
        <f>(D29/D28)-1</f>
        <v>0.14782094280286628</v>
      </c>
      <c r="F29" s="7"/>
      <c r="G29" s="7"/>
      <c r="H29" s="7"/>
      <c r="I29" s="7"/>
      <c r="J29"/>
      <c r="K29" s="4"/>
    </row>
    <row r="30" spans="1:14" s="14" customFormat="1" ht="15" x14ac:dyDescent="0.25">
      <c r="A30" s="123">
        <v>2013</v>
      </c>
      <c r="B30" s="124">
        <v>1208.2682656299999</v>
      </c>
      <c r="C30" s="128">
        <v>3610.7074900000002</v>
      </c>
      <c r="D30" s="128">
        <v>4818.9757556300001</v>
      </c>
      <c r="E30" s="50">
        <f t="shared" ref="E30:E38" si="1">(D30/D29)-1</f>
        <v>9.3042231152881572E-2</v>
      </c>
      <c r="F30" s="8"/>
      <c r="G30" s="8"/>
      <c r="H30" s="8"/>
      <c r="I30" s="8"/>
      <c r="J30"/>
      <c r="K30" s="19"/>
    </row>
    <row r="31" spans="1:14" s="14" customFormat="1" ht="15" x14ac:dyDescent="0.25">
      <c r="A31" s="123">
        <v>2014</v>
      </c>
      <c r="B31" s="124">
        <v>1115.71082813</v>
      </c>
      <c r="C31" s="128">
        <v>3824.9428400000002</v>
      </c>
      <c r="D31" s="128">
        <v>4940.6536681300004</v>
      </c>
      <c r="E31" s="50">
        <f t="shared" si="1"/>
        <v>2.5249745728196382E-2</v>
      </c>
      <c r="F31" s="18"/>
      <c r="G31" s="18"/>
      <c r="H31" s="18"/>
      <c r="I31" s="18"/>
      <c r="J31" s="18"/>
    </row>
    <row r="32" spans="1:14" s="14" customFormat="1" ht="15" x14ac:dyDescent="0.25">
      <c r="A32" s="123">
        <v>2015</v>
      </c>
      <c r="B32" s="124">
        <v>1035.7226562599999</v>
      </c>
      <c r="C32" s="128">
        <v>4245.2931699999999</v>
      </c>
      <c r="D32" s="128">
        <v>5281.0158262599998</v>
      </c>
      <c r="E32" s="50">
        <f t="shared" si="1"/>
        <v>6.889010665239037E-2</v>
      </c>
      <c r="F32"/>
      <c r="G32"/>
      <c r="H32"/>
      <c r="I32"/>
      <c r="J32"/>
    </row>
    <row r="33" spans="1:12" s="14" customFormat="1" ht="15" x14ac:dyDescent="0.25">
      <c r="A33" s="123">
        <v>2016</v>
      </c>
      <c r="B33" s="124">
        <v>1108.6323593799998</v>
      </c>
      <c r="C33" s="128">
        <v>4522.4599500000004</v>
      </c>
      <c r="D33" s="128">
        <v>5631.0923093800002</v>
      </c>
      <c r="E33" s="50">
        <f t="shared" si="1"/>
        <v>6.6289610680436706E-2</v>
      </c>
      <c r="F33"/>
      <c r="G33"/>
      <c r="H33"/>
      <c r="I33"/>
      <c r="J33"/>
    </row>
    <row r="34" spans="1:12" s="14" customFormat="1" ht="15" x14ac:dyDescent="0.25">
      <c r="A34" s="123">
        <v>2017</v>
      </c>
      <c r="B34" s="124">
        <v>978.00231251000002</v>
      </c>
      <c r="C34" s="128">
        <v>4920.578669999999</v>
      </c>
      <c r="D34" s="128">
        <v>5898.5809825099986</v>
      </c>
      <c r="E34" s="50">
        <f t="shared" si="1"/>
        <v>4.7502093454307115E-2</v>
      </c>
      <c r="F34"/>
      <c r="G34"/>
      <c r="H34"/>
      <c r="I34"/>
      <c r="J34"/>
    </row>
    <row r="35" spans="1:12" s="14" customFormat="1" ht="15" x14ac:dyDescent="0.25">
      <c r="A35" s="123">
        <v>2018</v>
      </c>
      <c r="B35" s="124">
        <v>1033.87064063</v>
      </c>
      <c r="C35" s="128">
        <v>5621.1175756000002</v>
      </c>
      <c r="D35" s="128">
        <v>6654.98821623</v>
      </c>
      <c r="E35" s="50">
        <f t="shared" si="1"/>
        <v>0.12823545797927327</v>
      </c>
      <c r="F35"/>
      <c r="G35"/>
      <c r="H35"/>
      <c r="I35"/>
      <c r="J35"/>
    </row>
    <row r="36" spans="1:12" s="14" customFormat="1" ht="15" x14ac:dyDescent="0.25">
      <c r="A36" s="123">
        <v>2019</v>
      </c>
      <c r="B36" s="124">
        <v>1102.3179843799999</v>
      </c>
      <c r="C36" s="128">
        <v>5682.3149599999997</v>
      </c>
      <c r="D36" s="128">
        <v>6784.6329443799996</v>
      </c>
      <c r="E36" s="50">
        <f t="shared" si="1"/>
        <v>1.9480835117607898E-2</v>
      </c>
      <c r="F36"/>
      <c r="G36"/>
      <c r="H36"/>
      <c r="I36"/>
      <c r="J36"/>
    </row>
    <row r="37" spans="1:12" s="14" customFormat="1" ht="15" x14ac:dyDescent="0.25">
      <c r="A37" s="123">
        <v>2020</v>
      </c>
      <c r="B37" s="124">
        <v>363.93086425799999</v>
      </c>
      <c r="C37" s="128">
        <v>1567.9074300000002</v>
      </c>
      <c r="D37" s="128">
        <v>1931.8382942580001</v>
      </c>
      <c r="E37" s="50">
        <f t="shared" si="1"/>
        <v>-0.7152626663674968</v>
      </c>
      <c r="F37"/>
      <c r="G37"/>
      <c r="H37"/>
      <c r="I37"/>
      <c r="J37"/>
    </row>
    <row r="38" spans="1:12" s="14" customFormat="1" ht="15" x14ac:dyDescent="0.25">
      <c r="A38" s="123">
        <v>2021</v>
      </c>
      <c r="B38" s="124">
        <v>497.51514366700002</v>
      </c>
      <c r="C38" s="128">
        <v>2741.1104519199998</v>
      </c>
      <c r="D38" s="128">
        <v>3238.6255955869997</v>
      </c>
      <c r="E38" s="50">
        <f t="shared" si="1"/>
        <v>0.67644756044704235</v>
      </c>
      <c r="F38"/>
      <c r="G38"/>
      <c r="H38"/>
      <c r="I38"/>
      <c r="J38"/>
    </row>
    <row r="39" spans="1:12" s="14" customFormat="1" ht="15" x14ac:dyDescent="0.25">
      <c r="A39" s="123">
        <v>2022</v>
      </c>
      <c r="B39" s="124">
        <v>1106.9205101299999</v>
      </c>
      <c r="C39" s="126">
        <v>6223.3337517</v>
      </c>
      <c r="D39" s="128">
        <v>7330.2542618299995</v>
      </c>
      <c r="E39" s="50">
        <f>(D39/D38)-1</f>
        <v>1.2633842799915849</v>
      </c>
      <c r="F39"/>
      <c r="G39"/>
      <c r="H39"/>
      <c r="I39"/>
      <c r="J39"/>
    </row>
    <row r="40" spans="1:12" s="14" customFormat="1" ht="15" x14ac:dyDescent="0.25">
      <c r="A40" s="123">
        <v>2023</v>
      </c>
      <c r="B40" s="124">
        <v>1381.4744837799999</v>
      </c>
      <c r="C40" s="126">
        <v>7557.0719743999998</v>
      </c>
      <c r="D40" s="128">
        <v>8938.5464581800006</v>
      </c>
      <c r="E40" s="50">
        <f>(D40/D39)-1</f>
        <v>0.21940469442167632</v>
      </c>
      <c r="F40"/>
      <c r="G40"/>
      <c r="H40"/>
      <c r="I40"/>
      <c r="J40"/>
    </row>
    <row r="41" spans="1:12" s="14" customFormat="1" ht="15.75" thickBot="1" x14ac:dyDescent="0.3">
      <c r="A41" s="129">
        <v>2024</v>
      </c>
      <c r="B41" s="157">
        <v>1495.87642379</v>
      </c>
      <c r="C41" s="158">
        <v>8586.7253753000005</v>
      </c>
      <c r="D41" s="154">
        <v>10082.60179909</v>
      </c>
      <c r="E41" s="65">
        <f>(D41/D39)-1</f>
        <v>0.37547777184101072</v>
      </c>
      <c r="F41" s="155"/>
      <c r="G41"/>
      <c r="H41"/>
      <c r="I41"/>
      <c r="J41"/>
    </row>
    <row r="42" spans="1:12" s="14" customFormat="1" ht="15" x14ac:dyDescent="0.25">
      <c r="A42" s="77" t="s">
        <v>11</v>
      </c>
      <c r="B42" s="156"/>
      <c r="C42" s="124"/>
      <c r="D42" s="72"/>
      <c r="E42" s="72"/>
      <c r="F42"/>
      <c r="G42"/>
      <c r="H42"/>
      <c r="I42"/>
      <c r="J42"/>
      <c r="K42" s="130"/>
      <c r="L42" s="130"/>
    </row>
    <row r="43" spans="1:12" s="14" customFormat="1" ht="15" x14ac:dyDescent="0.25">
      <c r="A43" s="83" t="s">
        <v>7</v>
      </c>
      <c r="B43" s="124"/>
      <c r="C43" s="124"/>
      <c r="D43" s="73"/>
      <c r="E43" s="72"/>
      <c r="F43"/>
      <c r="G43"/>
      <c r="H43"/>
      <c r="I43"/>
      <c r="J43"/>
      <c r="K43" s="130"/>
      <c r="L43" s="130"/>
    </row>
    <row r="44" spans="1:12" s="14" customFormat="1" ht="15" hidden="1" x14ac:dyDescent="0.25">
      <c r="B44" s="124"/>
      <c r="C44" s="124"/>
      <c r="D44" s="73"/>
      <c r="E44" s="72"/>
      <c r="F44"/>
      <c r="G44"/>
      <c r="H44"/>
      <c r="I44"/>
      <c r="J44"/>
    </row>
    <row r="45" spans="1:12" s="14" customFormat="1" ht="12.75" hidden="1" x14ac:dyDescent="0.2">
      <c r="A45" s="2"/>
      <c r="B45"/>
      <c r="C45"/>
      <c r="D45"/>
      <c r="E45"/>
      <c r="F45"/>
      <c r="G45"/>
      <c r="H45"/>
      <c r="I45"/>
      <c r="J45"/>
    </row>
    <row r="46" spans="1:12" s="14" customFormat="1" ht="12.75" hidden="1" x14ac:dyDescent="0.2">
      <c r="A46" s="2"/>
      <c r="B46"/>
      <c r="C46"/>
      <c r="D46"/>
      <c r="E46"/>
      <c r="F46"/>
      <c r="G46"/>
      <c r="H46"/>
      <c r="I46"/>
      <c r="J46"/>
    </row>
    <row r="47" spans="1:12" s="14" customFormat="1" ht="12.75" hidden="1" x14ac:dyDescent="0.2">
      <c r="A47" s="2"/>
      <c r="B47"/>
      <c r="C47"/>
      <c r="D47"/>
      <c r="E47"/>
      <c r="F47"/>
      <c r="G47"/>
      <c r="H47"/>
      <c r="I47"/>
      <c r="J47"/>
    </row>
    <row r="48" spans="1:12" s="14" customFormat="1" ht="12.75" hidden="1" x14ac:dyDescent="0.2">
      <c r="A48" s="2"/>
      <c r="B48"/>
      <c r="C48"/>
      <c r="D48"/>
      <c r="E48"/>
      <c r="F48"/>
      <c r="G48"/>
      <c r="H48"/>
      <c r="I48"/>
      <c r="J48"/>
    </row>
    <row r="49" spans="1:10" s="14" customFormat="1" ht="12.75" hidden="1" x14ac:dyDescent="0.2">
      <c r="A49" s="2"/>
      <c r="B49"/>
      <c r="C49"/>
      <c r="D49"/>
      <c r="E49"/>
      <c r="F49"/>
      <c r="G49"/>
      <c r="H49"/>
      <c r="I49"/>
      <c r="J49"/>
    </row>
    <row r="50" spans="1:10" ht="12.75" hidden="1" x14ac:dyDescent="0.2"/>
    <row r="51" spans="1:10" ht="12.75" hidden="1" x14ac:dyDescent="0.2"/>
    <row r="52" spans="1:10" ht="12.75" hidden="1" x14ac:dyDescent="0.2"/>
    <row r="53" spans="1:10" ht="12.75" hidden="1" x14ac:dyDescent="0.2"/>
    <row r="54" spans="1:10" ht="12.75" hidden="1" x14ac:dyDescent="0.2"/>
    <row r="55" spans="1:10" ht="12.75" hidden="1" x14ac:dyDescent="0.2"/>
    <row r="56" spans="1:10" ht="12.75" hidden="1" x14ac:dyDescent="0.2"/>
    <row r="57" spans="1:10" ht="12.75" hidden="1" x14ac:dyDescent="0.2">
      <c r="C57" s="11"/>
      <c r="D57" s="11"/>
    </row>
    <row r="58" spans="1:10" ht="12.75" hidden="1" x14ac:dyDescent="0.2"/>
    <row r="59" spans="1:10" ht="12.75" hidden="1" x14ac:dyDescent="0.2"/>
    <row r="60" spans="1:10" ht="12.75" hidden="1" x14ac:dyDescent="0.2"/>
    <row r="61" spans="1:10" ht="12.75" hidden="1" x14ac:dyDescent="0.2"/>
    <row r="62" spans="1:10" ht="12.75" hidden="1" x14ac:dyDescent="0.2"/>
    <row r="63" spans="1:10" ht="12.75" hidden="1" x14ac:dyDescent="0.2"/>
    <row r="64" spans="1:10" ht="12.75" hidden="1" x14ac:dyDescent="0.2"/>
    <row r="65" ht="12.75" hidden="1" x14ac:dyDescent="0.2"/>
    <row r="66" ht="12.75" hidden="1" x14ac:dyDescent="0.2"/>
    <row r="67" ht="12.75" hidden="1" x14ac:dyDescent="0.2"/>
    <row r="68" ht="12.75" hidden="1" x14ac:dyDescent="0.2"/>
    <row r="69" ht="12.75" hidden="1" x14ac:dyDescent="0.2"/>
    <row r="70" ht="12.75" hidden="1" x14ac:dyDescent="0.2"/>
    <row r="71" ht="12.75" hidden="1" x14ac:dyDescent="0.2"/>
    <row r="72" ht="12.75" hidden="1" x14ac:dyDescent="0.2"/>
    <row r="73" ht="12.75" hidden="1" x14ac:dyDescent="0.2"/>
    <row r="74" ht="12.75" hidden="1" x14ac:dyDescent="0.2"/>
    <row r="75" ht="12.75" x14ac:dyDescent="0.2"/>
    <row r="76" ht="12.75" x14ac:dyDescent="0.2"/>
    <row r="77" ht="12.75" hidden="1" customHeight="1" x14ac:dyDescent="0.2"/>
  </sheetData>
  <mergeCells count="6">
    <mergeCell ref="A23:J23"/>
    <mergeCell ref="A24:J24"/>
    <mergeCell ref="A1:J1"/>
    <mergeCell ref="A3:J3"/>
    <mergeCell ref="A4:J4"/>
    <mergeCell ref="F6:J6"/>
  </mergeCells>
  <printOptions horizontalCentered="1"/>
  <pageMargins left="0.6692913385826772" right="0.70866141732283472" top="1.9685039370078741" bottom="1.1811023622047245" header="0.78740157480314965" footer="0.78740157480314965"/>
  <pageSetup scale="75" orientation="portrait" r:id="rId1"/>
  <headerFooter alignWithMargins="0">
    <oddHeader>&amp;C&amp;"Verdana,Negrita Cursiva"&amp;G&amp;RSección 5: Turismo</oddHeader>
    <oddFooter>&amp;L&amp;"Tahoma,Negrita Cursiva"Oficina de Estudios Económicos&amp;R&amp;D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C55"/>
  <sheetViews>
    <sheetView showGridLines="0" zoomScale="85" zoomScaleNormal="85" workbookViewId="0">
      <selection activeCell="E11" sqref="E11"/>
    </sheetView>
  </sheetViews>
  <sheetFormatPr baseColWidth="10" defaultColWidth="4.5703125" defaultRowHeight="12.75" zeroHeight="1" x14ac:dyDescent="0.2"/>
  <cols>
    <col min="1" max="1" width="32.42578125" style="14" customWidth="1"/>
    <col min="2" max="2" width="11" style="19" customWidth="1"/>
    <col min="3" max="3" width="11.42578125" style="19" customWidth="1"/>
    <col min="4" max="4" width="10.28515625" style="19" customWidth="1"/>
    <col min="5" max="5" width="13" style="19" customWidth="1"/>
    <col min="6" max="6" width="11.5703125" style="19" bestFit="1" customWidth="1"/>
    <col min="7" max="7" width="11.5703125" style="19" customWidth="1"/>
    <col min="8" max="8" width="11.42578125" style="19" customWidth="1"/>
    <col min="9" max="9" width="6" style="19" customWidth="1"/>
    <col min="10" max="10" width="6.85546875" style="19" hidden="1" customWidth="1"/>
    <col min="11" max="251" width="10.7109375" style="19" hidden="1" customWidth="1"/>
    <col min="252" max="252" width="3.140625" style="19" hidden="1" customWidth="1"/>
    <col min="253" max="253" width="3.28515625" style="19" hidden="1" customWidth="1"/>
    <col min="254" max="254" width="7.42578125" style="19" hidden="1" customWidth="1"/>
    <col min="255" max="255" width="10.7109375" style="19" hidden="1" customWidth="1"/>
    <col min="256" max="16383" width="0" style="19" hidden="1" customWidth="1"/>
    <col min="16384" max="16384" width="3.28515625" style="19" hidden="1" customWidth="1"/>
  </cols>
  <sheetData>
    <row r="1" spans="1:253" x14ac:dyDescent="0.2"/>
    <row r="2" spans="1:253" x14ac:dyDescent="0.2"/>
    <row r="3" spans="1:253" x14ac:dyDescent="0.2"/>
    <row r="4" spans="1:253" ht="17.25" customHeight="1" x14ac:dyDescent="0.2">
      <c r="A4" s="192" t="s">
        <v>12</v>
      </c>
      <c r="B4" s="192"/>
      <c r="C4" s="192"/>
      <c r="D4" s="192"/>
      <c r="E4" s="192"/>
      <c r="F4" s="192"/>
      <c r="G4" s="192"/>
      <c r="H4" s="192"/>
      <c r="I4" s="119"/>
      <c r="J4" s="8"/>
      <c r="K4" s="8"/>
      <c r="L4" s="8"/>
      <c r="M4" s="8"/>
      <c r="N4" s="8"/>
    </row>
    <row r="5" spans="1:253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253" ht="20.25" customHeight="1" x14ac:dyDescent="0.3">
      <c r="A6" s="193" t="s">
        <v>13</v>
      </c>
      <c r="B6" s="193"/>
      <c r="C6" s="193"/>
      <c r="D6" s="193"/>
      <c r="E6" s="193"/>
      <c r="F6" s="193"/>
      <c r="G6" s="193"/>
      <c r="H6" s="193"/>
      <c r="I6" s="120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  <c r="IP6" s="58"/>
      <c r="IQ6" s="58"/>
      <c r="IR6" s="58"/>
      <c r="IS6" s="58"/>
    </row>
    <row r="7" spans="1:253" ht="19.5" customHeight="1" x14ac:dyDescent="0.25">
      <c r="A7" s="194" t="s">
        <v>129</v>
      </c>
      <c r="B7" s="195"/>
      <c r="C7" s="195"/>
      <c r="D7" s="195"/>
      <c r="E7" s="195"/>
      <c r="F7" s="195"/>
      <c r="G7" s="195"/>
      <c r="H7" s="195"/>
      <c r="I7" s="121"/>
      <c r="J7" s="8"/>
      <c r="K7" s="8"/>
      <c r="L7" s="8"/>
      <c r="M7" s="8"/>
      <c r="N7" s="8"/>
    </row>
    <row r="8" spans="1:253" ht="13.5" thickBot="1" x14ac:dyDescent="0.25">
      <c r="A8" s="8"/>
      <c r="B8" s="8"/>
      <c r="C8" s="8"/>
      <c r="D8" s="8"/>
      <c r="E8" s="8"/>
      <c r="F8" s="8"/>
      <c r="G8" s="8"/>
      <c r="H8" s="8"/>
      <c r="I8" s="8"/>
      <c r="K8" s="8"/>
      <c r="L8" s="8"/>
      <c r="M8" s="8"/>
      <c r="N8" s="8"/>
    </row>
    <row r="9" spans="1:253" ht="28.5" customHeight="1" x14ac:dyDescent="0.2">
      <c r="A9" s="196" t="s">
        <v>14</v>
      </c>
      <c r="B9" s="198">
        <v>2022</v>
      </c>
      <c r="C9" s="200">
        <v>2023</v>
      </c>
      <c r="D9" s="200">
        <v>2024</v>
      </c>
      <c r="E9" s="200" t="str">
        <f>"Variación % "&amp;MID(D9,3,2)&amp;"/"&amp;MID(C9,3,2)</f>
        <v>Variación % 24/23</v>
      </c>
      <c r="F9" s="202" t="s">
        <v>130</v>
      </c>
      <c r="G9" s="202" t="s">
        <v>131</v>
      </c>
      <c r="H9" s="202" t="s">
        <v>122</v>
      </c>
      <c r="J9" s="8"/>
      <c r="K9" s="8"/>
      <c r="L9" s="8"/>
      <c r="M9" s="8"/>
    </row>
    <row r="10" spans="1:253" ht="13.5" thickBot="1" x14ac:dyDescent="0.25">
      <c r="A10" s="197"/>
      <c r="B10" s="199"/>
      <c r="C10" s="201">
        <v>2014</v>
      </c>
      <c r="D10" s="201">
        <v>2014</v>
      </c>
      <c r="E10" s="201"/>
      <c r="F10" s="201"/>
      <c r="G10" s="201"/>
      <c r="H10" s="201"/>
      <c r="J10" s="8"/>
      <c r="K10" s="8"/>
      <c r="L10" s="8"/>
      <c r="M10" s="8"/>
    </row>
    <row r="11" spans="1:253" x14ac:dyDescent="0.2">
      <c r="A11" s="87" t="s">
        <v>15</v>
      </c>
      <c r="B11" s="118">
        <v>3279931</v>
      </c>
      <c r="C11" s="118">
        <v>4077639</v>
      </c>
      <c r="D11" s="118">
        <v>4504530</v>
      </c>
      <c r="E11" s="86">
        <f>(D11-C11)/C11</f>
        <v>0.10469072912045427</v>
      </c>
      <c r="F11" s="149">
        <v>737248</v>
      </c>
      <c r="G11" s="149">
        <v>793782</v>
      </c>
      <c r="H11" s="86">
        <f>(G11-F11)/F11</f>
        <v>7.668247319762142E-2</v>
      </c>
      <c r="I11" s="21"/>
      <c r="J11" s="8"/>
      <c r="K11" s="8"/>
      <c r="L11" s="8"/>
      <c r="M11" s="8"/>
    </row>
    <row r="12" spans="1:253" x14ac:dyDescent="0.2">
      <c r="A12" s="87" t="s">
        <v>16</v>
      </c>
      <c r="B12" s="118">
        <v>1274093</v>
      </c>
      <c r="C12" s="118">
        <v>1747291</v>
      </c>
      <c r="D12" s="118">
        <v>2084897</v>
      </c>
      <c r="E12" s="86">
        <f t="shared" ref="E12:E13" si="0">(D12-C12)/C12</f>
        <v>0.19321681391365261</v>
      </c>
      <c r="F12" s="149">
        <v>312658</v>
      </c>
      <c r="G12" s="149">
        <v>209133</v>
      </c>
      <c r="H12" s="86">
        <f t="shared" ref="H12:H13" si="1">(G12-F12)/F12</f>
        <v>-0.33111258947476158</v>
      </c>
      <c r="I12" s="21"/>
      <c r="J12" s="8"/>
      <c r="K12" s="8"/>
      <c r="L12" s="8"/>
      <c r="M12" s="8"/>
    </row>
    <row r="13" spans="1:253" ht="25.5" x14ac:dyDescent="0.2">
      <c r="A13" s="131" t="s">
        <v>17</v>
      </c>
      <c r="B13" s="118">
        <v>167632</v>
      </c>
      <c r="C13" s="118">
        <v>345285</v>
      </c>
      <c r="D13" s="118">
        <v>307261</v>
      </c>
      <c r="E13" s="86">
        <f t="shared" si="0"/>
        <v>-0.11012352114919559</v>
      </c>
      <c r="F13" s="149">
        <v>133062</v>
      </c>
      <c r="G13" s="149">
        <v>124884</v>
      </c>
      <c r="H13" s="86">
        <f t="shared" si="1"/>
        <v>-6.1460071244983538E-2</v>
      </c>
      <c r="I13" s="21"/>
      <c r="J13" s="8"/>
      <c r="K13" s="8"/>
      <c r="L13" s="8"/>
      <c r="M13" s="8"/>
    </row>
    <row r="14" spans="1:253" ht="13.5" thickBot="1" x14ac:dyDescent="0.25">
      <c r="A14" s="88" t="s">
        <v>18</v>
      </c>
      <c r="B14" s="35">
        <f>SUM(B11:B13)</f>
        <v>4721656</v>
      </c>
      <c r="C14" s="35">
        <f t="shared" ref="C14:F14" si="2">SUM(C11:C13)</f>
        <v>6170215</v>
      </c>
      <c r="D14" s="35">
        <f t="shared" si="2"/>
        <v>6896688</v>
      </c>
      <c r="E14" s="106">
        <f>(D14-C14)/C14</f>
        <v>0.11773868495668303</v>
      </c>
      <c r="F14" s="35">
        <f t="shared" si="2"/>
        <v>1182968</v>
      </c>
      <c r="G14" s="35">
        <f>SUM(G11:G13)</f>
        <v>1127799</v>
      </c>
      <c r="H14" s="106">
        <f>(G14-F14)/F14</f>
        <v>-4.6636088212022642E-2</v>
      </c>
      <c r="I14" s="21"/>
    </row>
    <row r="15" spans="1:253" ht="18.75" customHeight="1" x14ac:dyDescent="0.2">
      <c r="A15" s="180" t="s">
        <v>19</v>
      </c>
      <c r="B15" s="171"/>
      <c r="C15" s="171"/>
      <c r="D15" s="171"/>
      <c r="E15" s="171"/>
      <c r="F15" s="171"/>
      <c r="G15" s="171"/>
      <c r="H15" s="171"/>
      <c r="I15" s="105"/>
    </row>
    <row r="16" spans="1:253" x14ac:dyDescent="0.2">
      <c r="A16" s="84" t="s">
        <v>20</v>
      </c>
      <c r="B16" s="23"/>
      <c r="C16" s="20"/>
      <c r="D16" s="20"/>
      <c r="E16" s="20"/>
    </row>
    <row r="17" spans="1:11" x14ac:dyDescent="0.2">
      <c r="A17" s="84" t="s">
        <v>21</v>
      </c>
      <c r="B17" s="23"/>
      <c r="C17" s="20"/>
      <c r="D17" s="20"/>
      <c r="E17" s="20"/>
    </row>
    <row r="18" spans="1:11" x14ac:dyDescent="0.2">
      <c r="A18" s="77" t="s">
        <v>22</v>
      </c>
    </row>
    <row r="19" spans="1:11" x14ac:dyDescent="0.2">
      <c r="A19" s="77" t="s">
        <v>23</v>
      </c>
    </row>
    <row r="20" spans="1:11" x14ac:dyDescent="0.2">
      <c r="A20" s="77"/>
      <c r="E20" s="21"/>
    </row>
    <row r="21" spans="1:11" ht="21" customHeight="1" x14ac:dyDescent="0.3">
      <c r="A21" s="193" t="s">
        <v>24</v>
      </c>
      <c r="B21" s="193"/>
      <c r="C21" s="193"/>
      <c r="D21" s="193"/>
      <c r="E21" s="193"/>
      <c r="F21" s="193"/>
      <c r="G21" s="193"/>
      <c r="H21" s="193"/>
      <c r="I21" s="120"/>
      <c r="J21" s="5"/>
      <c r="K21" s="5"/>
    </row>
    <row r="22" spans="1:11" ht="13.5" thickBot="1" x14ac:dyDescent="0.25">
      <c r="A22" s="19"/>
      <c r="B22" s="20"/>
      <c r="C22" s="20"/>
      <c r="D22" s="20"/>
      <c r="E22" s="20"/>
      <c r="G22" s="159"/>
    </row>
    <row r="23" spans="1:11" ht="30.75" customHeight="1" x14ac:dyDescent="0.2">
      <c r="A23" s="203" t="s">
        <v>25</v>
      </c>
      <c r="B23" s="200">
        <f>$B$9</f>
        <v>2022</v>
      </c>
      <c r="C23" s="200">
        <f>$C$9</f>
        <v>2023</v>
      </c>
      <c r="D23" s="200">
        <f>$D$9</f>
        <v>2024</v>
      </c>
      <c r="E23" s="205" t="str">
        <f>E9</f>
        <v>Variación % 24/23</v>
      </c>
      <c r="F23" s="207" t="str">
        <f>$F$9</f>
        <v>Feb 2024</v>
      </c>
      <c r="G23" s="207" t="str">
        <f>$G$9</f>
        <v>Feb 2025</v>
      </c>
      <c r="H23" s="207" t="str">
        <f>H9</f>
        <v>Var % 24/23</v>
      </c>
    </row>
    <row r="24" spans="1:11" ht="13.5" thickBot="1" x14ac:dyDescent="0.25">
      <c r="A24" s="204"/>
      <c r="B24" s="201"/>
      <c r="C24" s="201">
        <v>2013</v>
      </c>
      <c r="D24" s="201">
        <v>2014</v>
      </c>
      <c r="E24" s="206"/>
      <c r="F24" s="201"/>
      <c r="G24" s="201"/>
      <c r="H24" s="201"/>
    </row>
    <row r="25" spans="1:11" ht="12.75" customHeight="1" x14ac:dyDescent="0.2">
      <c r="A25" s="51" t="s">
        <v>26</v>
      </c>
      <c r="B25" s="149">
        <v>4632</v>
      </c>
      <c r="C25" s="149">
        <v>5553</v>
      </c>
      <c r="D25" s="149">
        <v>6786</v>
      </c>
      <c r="E25" s="86">
        <f>(D25-C25)/C25</f>
        <v>0.22204213938411668</v>
      </c>
      <c r="F25" s="149">
        <v>893</v>
      </c>
      <c r="G25" s="149">
        <v>807</v>
      </c>
      <c r="H25" s="86">
        <f>(G25-F25)/F25</f>
        <v>-9.6304591265397532E-2</v>
      </c>
      <c r="I25" s="21"/>
      <c r="J25" s="21"/>
    </row>
    <row r="26" spans="1:11" x14ac:dyDescent="0.2">
      <c r="A26" s="51" t="s">
        <v>27</v>
      </c>
      <c r="B26" s="149">
        <v>2698430</v>
      </c>
      <c r="C26" s="149">
        <v>3352809</v>
      </c>
      <c r="D26" s="149">
        <v>3733954</v>
      </c>
      <c r="E26" s="86">
        <f t="shared" ref="E26:E28" si="3">(D26-C26)/C26</f>
        <v>0.11367930591930528</v>
      </c>
      <c r="F26" s="149">
        <v>599431</v>
      </c>
      <c r="G26" s="149">
        <v>643640</v>
      </c>
      <c r="H26" s="86">
        <f t="shared" ref="H26:H28" si="4">(G26-F26)/F26</f>
        <v>7.3751607774706351E-2</v>
      </c>
      <c r="I26" s="21"/>
      <c r="J26" s="21"/>
    </row>
    <row r="27" spans="1:11" x14ac:dyDescent="0.2">
      <c r="A27" s="51" t="s">
        <v>28</v>
      </c>
      <c r="B27" s="149">
        <v>9523</v>
      </c>
      <c r="C27" s="149">
        <v>14355</v>
      </c>
      <c r="D27" s="149">
        <v>16029</v>
      </c>
      <c r="E27" s="86">
        <f t="shared" si="3"/>
        <v>0.11661442006269593</v>
      </c>
      <c r="F27" s="149">
        <v>2183</v>
      </c>
      <c r="G27" s="149">
        <v>2742</v>
      </c>
      <c r="H27" s="86">
        <f t="shared" si="4"/>
        <v>0.2560696289509849</v>
      </c>
      <c r="I27" s="21"/>
      <c r="J27" s="21"/>
    </row>
    <row r="28" spans="1:11" x14ac:dyDescent="0.2">
      <c r="A28" s="51" t="s">
        <v>29</v>
      </c>
      <c r="B28" s="149">
        <v>41969</v>
      </c>
      <c r="C28" s="149">
        <v>69525</v>
      </c>
      <c r="D28" s="149">
        <v>81622</v>
      </c>
      <c r="E28" s="86">
        <f t="shared" si="3"/>
        <v>0.17399496583962604</v>
      </c>
      <c r="F28" s="149">
        <v>11718</v>
      </c>
      <c r="G28" s="149">
        <v>13549</v>
      </c>
      <c r="H28" s="86">
        <f t="shared" si="4"/>
        <v>0.15625533367468852</v>
      </c>
      <c r="I28" s="21"/>
      <c r="J28" s="21"/>
    </row>
    <row r="29" spans="1:11" x14ac:dyDescent="0.2">
      <c r="A29" s="51" t="s">
        <v>30</v>
      </c>
      <c r="B29" s="149">
        <v>521706</v>
      </c>
      <c r="C29" s="149">
        <v>630508</v>
      </c>
      <c r="D29" s="149">
        <v>660979</v>
      </c>
      <c r="E29" s="86">
        <f>(D29-C29)/C29</f>
        <v>4.8327697666008994E-2</v>
      </c>
      <c r="F29" s="149">
        <v>122343</v>
      </c>
      <c r="G29" s="149">
        <v>132295</v>
      </c>
      <c r="H29" s="86">
        <f>(G29-F29)/F29</f>
        <v>8.1345070825466104E-2</v>
      </c>
      <c r="I29" s="21"/>
      <c r="J29" s="21"/>
    </row>
    <row r="30" spans="1:11" x14ac:dyDescent="0.2">
      <c r="A30" s="51" t="s">
        <v>31</v>
      </c>
      <c r="B30" s="149">
        <v>2481</v>
      </c>
      <c r="C30" s="149">
        <v>2955</v>
      </c>
      <c r="D30" s="149">
        <v>3195</v>
      </c>
      <c r="E30" s="86">
        <f t="shared" ref="E30:E31" si="5">(D30-C30)/C30</f>
        <v>8.1218274111675121E-2</v>
      </c>
      <c r="F30" s="149">
        <v>415</v>
      </c>
      <c r="G30" s="149">
        <v>537</v>
      </c>
      <c r="H30" s="86">
        <f t="shared" ref="H30:H31" si="6">(G30-F30)/F30</f>
        <v>0.29397590361445786</v>
      </c>
      <c r="I30" s="21"/>
      <c r="J30" s="21"/>
    </row>
    <row r="31" spans="1:11" x14ac:dyDescent="0.2">
      <c r="A31" s="51" t="s">
        <v>32</v>
      </c>
      <c r="B31" s="149">
        <v>1190</v>
      </c>
      <c r="C31" s="149">
        <v>1934</v>
      </c>
      <c r="D31" s="149">
        <v>1965</v>
      </c>
      <c r="E31" s="86">
        <f t="shared" si="5"/>
        <v>1.6028955532574975E-2</v>
      </c>
      <c r="F31" s="149">
        <v>265</v>
      </c>
      <c r="G31" s="149">
        <v>212</v>
      </c>
      <c r="H31" s="86">
        <f t="shared" si="6"/>
        <v>-0.2</v>
      </c>
      <c r="I31" s="21"/>
      <c r="J31" s="21"/>
    </row>
    <row r="32" spans="1:11" ht="13.5" thickBot="1" x14ac:dyDescent="0.25">
      <c r="A32" s="34" t="s">
        <v>33</v>
      </c>
      <c r="B32" s="150">
        <f>SUM(B25:B31)</f>
        <v>3279931</v>
      </c>
      <c r="C32" s="150">
        <f>SUM(C25:C31)</f>
        <v>4077639</v>
      </c>
      <c r="D32" s="150">
        <f>SUM(D25:D31)</f>
        <v>4504530</v>
      </c>
      <c r="E32" s="106">
        <f>(D32-C32)/C32</f>
        <v>0.10469072912045427</v>
      </c>
      <c r="F32" s="35">
        <f t="shared" ref="F32" si="7">SUM(F25:F31)</f>
        <v>737248</v>
      </c>
      <c r="G32" s="35">
        <f>SUM(G25:G31)</f>
        <v>793782</v>
      </c>
      <c r="H32" s="106">
        <f>(G32-F32)/F32</f>
        <v>7.668247319762142E-2</v>
      </c>
      <c r="I32" s="21"/>
      <c r="J32" s="21"/>
    </row>
    <row r="33" spans="1:10" x14ac:dyDescent="0.2">
      <c r="A33" s="82" t="s">
        <v>34</v>
      </c>
      <c r="B33" s="82"/>
      <c r="C33" s="20"/>
      <c r="D33" s="20"/>
      <c r="E33" s="21"/>
      <c r="F33" s="20"/>
      <c r="G33" s="20"/>
    </row>
    <row r="34" spans="1:10" x14ac:dyDescent="0.2">
      <c r="A34" s="77" t="s">
        <v>35</v>
      </c>
      <c r="B34" s="78"/>
    </row>
    <row r="35" spans="1:10" x14ac:dyDescent="0.2">
      <c r="A35" s="84" t="s">
        <v>7</v>
      </c>
      <c r="B35" s="78"/>
    </row>
    <row r="36" spans="1:10" x14ac:dyDescent="0.2">
      <c r="A36" s="77" t="s">
        <v>36</v>
      </c>
      <c r="F36" s="20"/>
      <c r="G36" s="20"/>
    </row>
    <row r="37" spans="1:10" ht="12.75" customHeight="1" x14ac:dyDescent="0.2">
      <c r="A37" s="15"/>
    </row>
    <row r="38" spans="1:10" ht="20.25" customHeight="1" x14ac:dyDescent="0.3">
      <c r="A38" s="208" t="s">
        <v>37</v>
      </c>
      <c r="B38" s="208"/>
      <c r="C38" s="208"/>
      <c r="D38" s="208"/>
      <c r="E38" s="208"/>
      <c r="F38" s="208"/>
      <c r="G38" s="208"/>
      <c r="H38" s="208"/>
      <c r="I38" s="120"/>
    </row>
    <row r="39" spans="1:10" ht="13.5" thickBot="1" x14ac:dyDescent="0.25">
      <c r="A39" s="19"/>
      <c r="B39" s="20"/>
      <c r="C39" s="20"/>
      <c r="D39" s="20"/>
      <c r="E39" s="20"/>
    </row>
    <row r="40" spans="1:10" ht="24" customHeight="1" x14ac:dyDescent="0.2">
      <c r="A40" s="203" t="s">
        <v>25</v>
      </c>
      <c r="B40" s="200">
        <f>$B$9</f>
        <v>2022</v>
      </c>
      <c r="C40" s="200">
        <f>$C$9</f>
        <v>2023</v>
      </c>
      <c r="D40" s="200">
        <f>$D$9</f>
        <v>2024</v>
      </c>
      <c r="E40" s="205" t="str">
        <f>E9</f>
        <v>Variación % 24/23</v>
      </c>
      <c r="F40" s="207" t="str">
        <f>F23</f>
        <v>Feb 2024</v>
      </c>
      <c r="G40" s="207" t="str">
        <f>G23</f>
        <v>Feb 2025</v>
      </c>
      <c r="H40" s="207" t="str">
        <f>H23</f>
        <v>Var % 24/23</v>
      </c>
    </row>
    <row r="41" spans="1:10" ht="13.5" customHeight="1" thickBot="1" x14ac:dyDescent="0.25">
      <c r="A41" s="204"/>
      <c r="B41" s="201"/>
      <c r="C41" s="201">
        <v>2013</v>
      </c>
      <c r="D41" s="201">
        <v>2014</v>
      </c>
      <c r="E41" s="206"/>
      <c r="F41" s="201"/>
      <c r="G41" s="201"/>
      <c r="H41" s="201"/>
    </row>
    <row r="42" spans="1:10" x14ac:dyDescent="0.2">
      <c r="A42" s="51" t="s">
        <v>26</v>
      </c>
      <c r="B42" s="149">
        <v>2643</v>
      </c>
      <c r="C42" s="149">
        <v>2316</v>
      </c>
      <c r="D42" s="149">
        <v>1682</v>
      </c>
      <c r="E42" s="86">
        <f>(D42-C42)/C42</f>
        <v>-0.27374784110535405</v>
      </c>
      <c r="F42" s="149">
        <v>256</v>
      </c>
      <c r="G42" s="149">
        <v>271</v>
      </c>
      <c r="H42" s="86">
        <f>(G42-F42)/F42</f>
        <v>5.859375E-2</v>
      </c>
      <c r="I42" s="21"/>
      <c r="J42" s="21"/>
    </row>
    <row r="43" spans="1:10" x14ac:dyDescent="0.2">
      <c r="A43" s="51" t="s">
        <v>27</v>
      </c>
      <c r="B43" s="149">
        <v>4035873</v>
      </c>
      <c r="C43" s="149">
        <v>4226178</v>
      </c>
      <c r="D43" s="149">
        <v>4493354</v>
      </c>
      <c r="E43" s="86">
        <f t="shared" ref="E43:E45" si="8">(D43-C43)/C43</f>
        <v>6.3219296489641474E-2</v>
      </c>
      <c r="F43" s="149">
        <v>730088</v>
      </c>
      <c r="G43" s="149">
        <v>716889</v>
      </c>
      <c r="H43" s="86">
        <f t="shared" ref="H43:H45" si="9">(G43-F43)/F43</f>
        <v>-1.8078642574593747E-2</v>
      </c>
      <c r="I43" s="21"/>
      <c r="J43" s="21"/>
    </row>
    <row r="44" spans="1:10" ht="13.5" customHeight="1" x14ac:dyDescent="0.2">
      <c r="A44" s="51" t="s">
        <v>28</v>
      </c>
      <c r="B44" s="149">
        <v>1318</v>
      </c>
      <c r="C44" s="149">
        <v>1167</v>
      </c>
      <c r="D44" s="149">
        <v>680</v>
      </c>
      <c r="E44" s="86">
        <f t="shared" si="8"/>
        <v>-0.41730934018851756</v>
      </c>
      <c r="F44" s="149">
        <v>148</v>
      </c>
      <c r="G44" s="149">
        <v>127</v>
      </c>
      <c r="H44" s="86">
        <f t="shared" si="9"/>
        <v>-0.14189189189189189</v>
      </c>
      <c r="I44" s="21"/>
      <c r="J44" s="21"/>
    </row>
    <row r="45" spans="1:10" x14ac:dyDescent="0.2">
      <c r="A45" s="51" t="s">
        <v>29</v>
      </c>
      <c r="B45" s="149">
        <v>21822</v>
      </c>
      <c r="C45" s="149">
        <v>31480</v>
      </c>
      <c r="D45" s="149">
        <v>18762</v>
      </c>
      <c r="E45" s="86">
        <f t="shared" si="8"/>
        <v>-0.404002541296061</v>
      </c>
      <c r="F45" s="149">
        <v>4262</v>
      </c>
      <c r="G45" s="149">
        <v>3106</v>
      </c>
      <c r="H45" s="86">
        <f t="shared" si="9"/>
        <v>-0.27123416236508679</v>
      </c>
      <c r="I45" s="21"/>
      <c r="J45" s="21"/>
    </row>
    <row r="46" spans="1:10" x14ac:dyDescent="0.2">
      <c r="A46" s="51" t="s">
        <v>30</v>
      </c>
      <c r="B46" s="149">
        <v>855698</v>
      </c>
      <c r="C46" s="149">
        <v>908053</v>
      </c>
      <c r="D46" s="149">
        <v>1053353</v>
      </c>
      <c r="E46" s="86">
        <f>(D46-C46)/C46</f>
        <v>0.16001268648415898</v>
      </c>
      <c r="F46" s="149">
        <v>149549</v>
      </c>
      <c r="G46" s="149">
        <v>161568</v>
      </c>
      <c r="H46" s="86">
        <f>(G46-F46)/F46</f>
        <v>8.0368307377515061E-2</v>
      </c>
      <c r="I46" s="21"/>
      <c r="J46" s="21"/>
    </row>
    <row r="47" spans="1:10" x14ac:dyDescent="0.2">
      <c r="A47" s="51" t="s">
        <v>31</v>
      </c>
      <c r="B47" s="149">
        <v>13673</v>
      </c>
      <c r="C47" s="149">
        <v>8303</v>
      </c>
      <c r="D47" s="149">
        <v>7144</v>
      </c>
      <c r="E47" s="86">
        <f t="shared" ref="E47:E48" si="10">(D47-C47)/C47</f>
        <v>-0.13958810068649885</v>
      </c>
      <c r="F47" s="149">
        <v>1225</v>
      </c>
      <c r="G47" s="149">
        <v>1143</v>
      </c>
      <c r="H47" s="86">
        <f t="shared" ref="H47:H48" si="11">(G47-F47)/F47</f>
        <v>-6.6938775510204079E-2</v>
      </c>
      <c r="I47" s="21"/>
      <c r="J47" s="21"/>
    </row>
    <row r="48" spans="1:10" ht="13.5" thickBot="1" x14ac:dyDescent="0.25">
      <c r="A48" s="51" t="s">
        <v>32</v>
      </c>
      <c r="B48" s="149">
        <v>24</v>
      </c>
      <c r="C48" s="149">
        <v>97</v>
      </c>
      <c r="D48" s="149">
        <v>11</v>
      </c>
      <c r="E48" s="86">
        <f t="shared" si="10"/>
        <v>-0.88659793814432986</v>
      </c>
      <c r="F48" s="149">
        <v>1</v>
      </c>
      <c r="G48" s="149">
        <v>2</v>
      </c>
      <c r="H48" s="86">
        <f t="shared" si="11"/>
        <v>1</v>
      </c>
      <c r="I48" s="21"/>
      <c r="J48" s="21"/>
    </row>
    <row r="49" spans="1:10" ht="13.5" thickBot="1" x14ac:dyDescent="0.25">
      <c r="A49" s="34" t="s">
        <v>38</v>
      </c>
      <c r="B49" s="150">
        <f>SUM(B42:B48)</f>
        <v>4931051</v>
      </c>
      <c r="C49" s="150">
        <f>SUM(C42:C48)</f>
        <v>5177594</v>
      </c>
      <c r="D49" s="150">
        <f>SUM(D42:D48)</f>
        <v>5574986</v>
      </c>
      <c r="E49" s="106">
        <f>(D49-C49)/C49</f>
        <v>7.6752252107832319E-2</v>
      </c>
      <c r="F49" s="150">
        <f t="shared" ref="F49" si="12">SUM(F42:F48)</f>
        <v>885529</v>
      </c>
      <c r="G49" s="150">
        <f>SUM(G42:G48)</f>
        <v>883106</v>
      </c>
      <c r="H49" s="106">
        <f>(G49-F49)/F49</f>
        <v>-2.7362175603509314E-3</v>
      </c>
      <c r="I49" s="21"/>
      <c r="J49" s="21"/>
    </row>
    <row r="50" spans="1:10" x14ac:dyDescent="0.2">
      <c r="A50" s="82" t="s">
        <v>34</v>
      </c>
      <c r="B50" s="82"/>
      <c r="C50" s="20"/>
      <c r="D50" s="20"/>
      <c r="E50" s="21"/>
      <c r="H50" s="22"/>
    </row>
    <row r="51" spans="1:10" x14ac:dyDescent="0.2">
      <c r="A51" s="77" t="s">
        <v>39</v>
      </c>
      <c r="B51" s="78"/>
    </row>
    <row r="52" spans="1:10" x14ac:dyDescent="0.2">
      <c r="A52" s="77"/>
      <c r="B52" s="78"/>
    </row>
    <row r="53" spans="1:10" x14ac:dyDescent="0.2">
      <c r="A53" s="84" t="s">
        <v>7</v>
      </c>
      <c r="B53" s="78"/>
    </row>
    <row r="54" spans="1:10" x14ac:dyDescent="0.2">
      <c r="A54" s="77" t="s">
        <v>40</v>
      </c>
      <c r="F54" s="20"/>
      <c r="G54" s="20"/>
    </row>
    <row r="55" spans="1:10" x14ac:dyDescent="0.2"/>
  </sheetData>
  <mergeCells count="29">
    <mergeCell ref="H40:H41"/>
    <mergeCell ref="H23:H24"/>
    <mergeCell ref="A38:H38"/>
    <mergeCell ref="A40:A41"/>
    <mergeCell ref="B40:B41"/>
    <mergeCell ref="C40:C41"/>
    <mergeCell ref="D40:D41"/>
    <mergeCell ref="E40:E41"/>
    <mergeCell ref="F40:F41"/>
    <mergeCell ref="G40:G41"/>
    <mergeCell ref="A21:H21"/>
    <mergeCell ref="A23:A24"/>
    <mergeCell ref="B23:B24"/>
    <mergeCell ref="C23:C24"/>
    <mergeCell ref="D23:D24"/>
    <mergeCell ref="E23:E24"/>
    <mergeCell ref="F23:F24"/>
    <mergeCell ref="G23:G24"/>
    <mergeCell ref="A4:H4"/>
    <mergeCell ref="A6:H6"/>
    <mergeCell ref="A7:H7"/>
    <mergeCell ref="A9:A10"/>
    <mergeCell ref="B9:B10"/>
    <mergeCell ref="C9:C10"/>
    <mergeCell ref="D9:D10"/>
    <mergeCell ref="E9:E10"/>
    <mergeCell ref="F9:F10"/>
    <mergeCell ref="G9:G10"/>
    <mergeCell ref="H9:H10"/>
  </mergeCells>
  <printOptions horizontalCentered="1"/>
  <pageMargins left="0.6692913385826772" right="0.70866141732283472" top="1.1811023622047245" bottom="1.1811023622047245" header="0.78740157480314965" footer="0.78740157480314965"/>
  <pageSetup scale="75" orientation="portrait" r:id="rId1"/>
  <headerFooter alignWithMargins="0">
    <oddHeader>&amp;C&amp;"Verdana,Negrita Cursiva"&amp;G&amp;RSección 5: Turismo</oddHeader>
    <oddFooter>&amp;L&amp;"Tahoma,Negrita Cursiva"Oficina de Estudios Económicos&amp;R&amp;D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3"/>
  <sheetViews>
    <sheetView showGridLines="0" topLeftCell="A6" zoomScale="115" zoomScaleNormal="115" workbookViewId="0">
      <selection activeCell="I28" sqref="I28"/>
    </sheetView>
  </sheetViews>
  <sheetFormatPr baseColWidth="10" defaultColWidth="0" defaultRowHeight="12.75" zeroHeight="1" x14ac:dyDescent="0.2"/>
  <cols>
    <col min="1" max="1" width="22.140625" customWidth="1"/>
    <col min="2" max="2" width="13.140625" style="24" customWidth="1"/>
    <col min="3" max="3" width="12.140625" style="24" customWidth="1"/>
    <col min="4" max="4" width="10.140625" style="24" customWidth="1"/>
    <col min="5" max="5" width="10" style="24" bestFit="1" customWidth="1"/>
    <col min="6" max="6" width="8.140625" style="24" customWidth="1"/>
    <col min="7" max="7" width="10" style="24" customWidth="1"/>
    <col min="8" max="8" width="9.42578125" style="24" customWidth="1"/>
    <col min="9" max="9" width="9.140625" style="24" bestFit="1" customWidth="1"/>
    <col min="10" max="10" width="9.42578125" style="24" customWidth="1"/>
    <col min="11" max="13" width="0" hidden="1" customWidth="1"/>
    <col min="14" max="14" width="14.5703125" hidden="1" customWidth="1"/>
    <col min="15" max="16" width="22.140625" hidden="1" customWidth="1"/>
    <col min="17" max="16384" width="11.5703125" hidden="1"/>
  </cols>
  <sheetData>
    <row r="1" spans="1:12" x14ac:dyDescent="0.2">
      <c r="A1" s="189" t="s">
        <v>41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2" x14ac:dyDescent="0.2">
      <c r="A2" s="8"/>
      <c r="B2" s="8"/>
      <c r="C2" s="8"/>
      <c r="D2" s="8"/>
      <c r="E2" s="8"/>
      <c r="F2" s="189"/>
      <c r="G2" s="189"/>
      <c r="H2" s="189"/>
      <c r="I2" s="189"/>
      <c r="J2" s="8"/>
      <c r="K2" s="8"/>
      <c r="L2" s="8"/>
    </row>
    <row r="3" spans="1:12" ht="17.45" customHeight="1" x14ac:dyDescent="0.3">
      <c r="A3" s="172"/>
      <c r="B3" s="181" t="s">
        <v>42</v>
      </c>
      <c r="C3" s="181"/>
      <c r="D3" s="181"/>
      <c r="E3" s="172"/>
      <c r="F3" s="172"/>
      <c r="G3" s="172"/>
      <c r="H3" s="172"/>
      <c r="I3" s="172"/>
      <c r="J3" s="172"/>
      <c r="K3" s="31"/>
    </row>
    <row r="4" spans="1:12" ht="15.75" thickBot="1" x14ac:dyDescent="0.25">
      <c r="A4" s="41"/>
      <c r="B4" s="47"/>
      <c r="C4" s="47"/>
      <c r="E4" s="10"/>
      <c r="F4" s="10"/>
      <c r="G4" s="10"/>
      <c r="H4" s="10"/>
      <c r="I4" s="10"/>
      <c r="J4" s="10"/>
    </row>
    <row r="5" spans="1:12" ht="30.6" customHeight="1" thickBot="1" x14ac:dyDescent="0.25">
      <c r="A5" s="29" t="s">
        <v>43</v>
      </c>
      <c r="B5" s="74" t="s">
        <v>44</v>
      </c>
      <c r="C5" s="29" t="s">
        <v>45</v>
      </c>
    </row>
    <row r="6" spans="1:12" ht="15.75" customHeight="1" x14ac:dyDescent="0.2">
      <c r="A6" s="140">
        <v>2011</v>
      </c>
      <c r="B6" s="141">
        <v>695126</v>
      </c>
      <c r="C6" s="90"/>
    </row>
    <row r="7" spans="1:12" s="6" customFormat="1" ht="15" customHeight="1" x14ac:dyDescent="0.3">
      <c r="A7" s="102">
        <v>2012</v>
      </c>
      <c r="B7" s="142">
        <v>825443</v>
      </c>
      <c r="C7" s="36">
        <f t="shared" ref="C7:C21" si="0">B7/B6 -1</f>
        <v>0.1874724870023563</v>
      </c>
      <c r="D7" s="25"/>
      <c r="E7" s="16"/>
      <c r="F7" s="16"/>
      <c r="G7" s="5"/>
      <c r="H7" s="5"/>
      <c r="I7" s="5"/>
      <c r="J7" s="5"/>
      <c r="K7"/>
      <c r="L7"/>
    </row>
    <row r="8" spans="1:12" x14ac:dyDescent="0.2">
      <c r="A8" s="102">
        <v>2013</v>
      </c>
      <c r="B8" s="142">
        <v>878842</v>
      </c>
      <c r="C8" s="36">
        <f t="shared" si="0"/>
        <v>6.4691323325777761E-2</v>
      </c>
      <c r="E8" s="16"/>
      <c r="F8" s="16"/>
      <c r="G8" s="25"/>
      <c r="H8" s="25"/>
      <c r="I8" s="25"/>
      <c r="J8" s="25"/>
      <c r="K8" s="6"/>
      <c r="L8" s="6"/>
    </row>
    <row r="9" spans="1:12" x14ac:dyDescent="0.2">
      <c r="A9" s="102">
        <v>2014</v>
      </c>
      <c r="B9" s="142">
        <v>917146</v>
      </c>
      <c r="C9" s="36">
        <f t="shared" si="0"/>
        <v>4.3584626133025051E-2</v>
      </c>
      <c r="E9" s="16"/>
      <c r="F9" s="16"/>
    </row>
    <row r="10" spans="1:12" x14ac:dyDescent="0.2">
      <c r="A10" s="102">
        <v>2015</v>
      </c>
      <c r="B10" s="142">
        <v>969792</v>
      </c>
      <c r="C10" s="36">
        <f t="shared" si="0"/>
        <v>5.7401983980740257E-2</v>
      </c>
      <c r="E10" s="16"/>
      <c r="F10" s="16"/>
    </row>
    <row r="11" spans="1:12" x14ac:dyDescent="0.2">
      <c r="A11" s="102">
        <v>2016</v>
      </c>
      <c r="B11" s="142">
        <v>1446716</v>
      </c>
      <c r="C11" s="36">
        <f t="shared" si="0"/>
        <v>0.49177968059130195</v>
      </c>
      <c r="E11" s="16"/>
      <c r="F11" s="16"/>
    </row>
    <row r="12" spans="1:12" x14ac:dyDescent="0.2">
      <c r="A12" s="102">
        <v>2017</v>
      </c>
      <c r="B12" s="142">
        <v>1653523</v>
      </c>
      <c r="C12" s="36">
        <f t="shared" si="0"/>
        <v>0.14294927269761315</v>
      </c>
      <c r="E12" s="16"/>
      <c r="F12" s="16"/>
    </row>
    <row r="13" spans="1:12" x14ac:dyDescent="0.2">
      <c r="A13" s="102">
        <v>2018</v>
      </c>
      <c r="B13" s="142">
        <v>1831192</v>
      </c>
      <c r="C13" s="36">
        <f t="shared" si="0"/>
        <v>0.10744876243027757</v>
      </c>
      <c r="E13" s="16"/>
      <c r="F13" s="16"/>
    </row>
    <row r="14" spans="1:12" x14ac:dyDescent="0.2">
      <c r="A14" s="102">
        <v>2019</v>
      </c>
      <c r="B14" s="142">
        <v>1967672</v>
      </c>
      <c r="C14" s="36">
        <f t="shared" si="0"/>
        <v>7.4530688207462781E-2</v>
      </c>
      <c r="E14" s="16"/>
      <c r="F14" s="16"/>
    </row>
    <row r="15" spans="1:12" x14ac:dyDescent="0.2">
      <c r="A15" s="102">
        <v>2020</v>
      </c>
      <c r="B15" s="142">
        <v>510060</v>
      </c>
      <c r="C15" s="36">
        <f t="shared" si="0"/>
        <v>-0.7407799673929395</v>
      </c>
      <c r="E15" s="16"/>
      <c r="F15" s="16"/>
    </row>
    <row r="16" spans="1:12" x14ac:dyDescent="0.2">
      <c r="A16" s="102">
        <v>2021</v>
      </c>
      <c r="B16" s="142">
        <v>1070905</v>
      </c>
      <c r="C16" s="36">
        <f t="shared" si="0"/>
        <v>1.099566717641062</v>
      </c>
      <c r="E16" s="16"/>
      <c r="F16" s="16"/>
    </row>
    <row r="17" spans="1:10" x14ac:dyDescent="0.2">
      <c r="A17" s="102">
        <v>2022</v>
      </c>
      <c r="B17" s="142">
        <v>1433949</v>
      </c>
      <c r="C17" s="36">
        <f t="shared" si="0"/>
        <v>0.33900672795439379</v>
      </c>
      <c r="E17" s="16"/>
      <c r="F17" s="16"/>
    </row>
    <row r="18" spans="1:10" x14ac:dyDescent="0.2">
      <c r="A18" s="102">
        <v>2023</v>
      </c>
      <c r="B18" s="142">
        <v>1572646</v>
      </c>
      <c r="C18" s="36">
        <f t="shared" si="0"/>
        <v>9.6723802589910868E-2</v>
      </c>
      <c r="E18" s="16"/>
      <c r="F18" s="16"/>
    </row>
    <row r="19" spans="1:10" ht="13.5" thickBot="1" x14ac:dyDescent="0.25">
      <c r="A19" s="102">
        <v>2024</v>
      </c>
      <c r="B19" s="142">
        <v>1336862</v>
      </c>
      <c r="C19" s="36">
        <v>-0.14992821016299918</v>
      </c>
      <c r="E19" s="16"/>
      <c r="F19" s="16"/>
    </row>
    <row r="20" spans="1:10" ht="13.5" thickBot="1" x14ac:dyDescent="0.25">
      <c r="A20" s="160" t="s">
        <v>125</v>
      </c>
      <c r="B20" s="144">
        <v>1572646</v>
      </c>
      <c r="C20" s="103"/>
      <c r="E20" s="16"/>
      <c r="F20" s="16"/>
    </row>
    <row r="21" spans="1:10" ht="13.5" thickBot="1" x14ac:dyDescent="0.25">
      <c r="A21" s="165" t="str">
        <f>MID(A20,1,7)&amp;" "&amp;"2024"</f>
        <v>Ene-Dic 2024</v>
      </c>
      <c r="B21" s="144">
        <v>1336862</v>
      </c>
      <c r="C21" s="66">
        <f t="shared" si="0"/>
        <v>-0.14992821016299918</v>
      </c>
      <c r="E21" s="16"/>
      <c r="F21" s="16"/>
    </row>
    <row r="22" spans="1:10" ht="15" customHeight="1" x14ac:dyDescent="0.2">
      <c r="A22" s="79" t="s">
        <v>46</v>
      </c>
      <c r="B22" s="20"/>
      <c r="C22" s="59"/>
      <c r="E22" s="16"/>
      <c r="F22" s="16"/>
    </row>
    <row r="23" spans="1:10" x14ac:dyDescent="0.2">
      <c r="A23" s="79" t="s">
        <v>47</v>
      </c>
      <c r="B23" s="20"/>
      <c r="C23" s="59"/>
      <c r="E23" s="16"/>
      <c r="F23" s="16"/>
    </row>
    <row r="24" spans="1:10" x14ac:dyDescent="0.2">
      <c r="E24" s="16"/>
      <c r="F24" s="16"/>
    </row>
    <row r="25" spans="1:10" ht="15.75" customHeight="1" x14ac:dyDescent="0.2">
      <c r="A25" s="211" t="s">
        <v>134</v>
      </c>
      <c r="B25" s="211"/>
      <c r="C25" s="211"/>
      <c r="D25" s="211"/>
      <c r="E25" s="211"/>
      <c r="F25" s="211"/>
      <c r="G25" s="211"/>
      <c r="H25" s="211"/>
      <c r="I25" s="211"/>
      <c r="J25" s="211"/>
    </row>
    <row r="26" spans="1:10" ht="16.5" thickBot="1" x14ac:dyDescent="0.3">
      <c r="B26" s="71"/>
      <c r="C26" s="71"/>
      <c r="E26" s="16"/>
      <c r="F26" s="16"/>
    </row>
    <row r="27" spans="1:10" ht="26.25" customHeight="1" thickBot="1" x14ac:dyDescent="0.25">
      <c r="A27" s="209" t="s">
        <v>48</v>
      </c>
      <c r="B27" s="212" t="s">
        <v>49</v>
      </c>
      <c r="C27" s="213"/>
      <c r="D27" s="213"/>
      <c r="E27" s="214"/>
      <c r="F27" s="212" t="s">
        <v>50</v>
      </c>
      <c r="G27" s="214"/>
      <c r="H27" s="215" t="s">
        <v>51</v>
      </c>
      <c r="I27" s="216"/>
    </row>
    <row r="28" spans="1:10" ht="26.25" thickBot="1" x14ac:dyDescent="0.25">
      <c r="A28" s="210"/>
      <c r="B28" s="122">
        <v>2023</v>
      </c>
      <c r="C28" s="122">
        <v>2024</v>
      </c>
      <c r="D28" s="164" t="str">
        <f>A20</f>
        <v>Ene-Dic 2023</v>
      </c>
      <c r="E28" s="164" t="str">
        <f>A21</f>
        <v>Ene-Dic 2024</v>
      </c>
      <c r="F28" s="161" t="str">
        <f>D28</f>
        <v>Ene-Dic 2023</v>
      </c>
      <c r="G28" s="161" t="str">
        <f>E28</f>
        <v>Ene-Dic 2024</v>
      </c>
      <c r="H28" s="69" t="s">
        <v>135</v>
      </c>
      <c r="I28" s="69" t="str">
        <f>LEFT(A20,7)&amp;" 23/24"</f>
        <v>Ene-Dic 23/24</v>
      </c>
    </row>
    <row r="29" spans="1:10" x14ac:dyDescent="0.2">
      <c r="A29" s="81" t="s">
        <v>52</v>
      </c>
      <c r="B29" s="97">
        <v>701730</v>
      </c>
      <c r="C29" s="98">
        <v>434193</v>
      </c>
      <c r="D29" s="98">
        <v>701730</v>
      </c>
      <c r="E29" s="98">
        <v>434193</v>
      </c>
      <c r="F29" s="52">
        <f>D29/$D$40</f>
        <v>0.44620976367218051</v>
      </c>
      <c r="G29" s="52">
        <f>E29/$E$40</f>
        <v>0.32478520595244686</v>
      </c>
      <c r="H29" s="52">
        <f>C29/B29 -1</f>
        <v>-0.38125347355820616</v>
      </c>
      <c r="I29" s="52">
        <f>E29/D29 -1</f>
        <v>-0.38125347355820616</v>
      </c>
      <c r="J29" s="115"/>
    </row>
    <row r="30" spans="1:10" x14ac:dyDescent="0.2">
      <c r="A30" s="53" t="s">
        <v>53</v>
      </c>
      <c r="B30" s="99">
        <v>637534</v>
      </c>
      <c r="C30" s="100">
        <v>615599</v>
      </c>
      <c r="D30" s="100">
        <v>637534</v>
      </c>
      <c r="E30" s="100">
        <v>615599</v>
      </c>
      <c r="F30" s="54">
        <f>D30/$D$40</f>
        <v>0.40538938833024091</v>
      </c>
      <c r="G30" s="54">
        <f t="shared" ref="G30:G40" si="1">E30/$E$40</f>
        <v>0.4604805881235311</v>
      </c>
      <c r="H30" s="54">
        <f>C30/B30 -1</f>
        <v>-3.44060081501536E-2</v>
      </c>
      <c r="I30" s="54">
        <f>E30/D30 -1</f>
        <v>-3.44060081501536E-2</v>
      </c>
    </row>
    <row r="31" spans="1:10" x14ac:dyDescent="0.2">
      <c r="A31" s="53" t="s">
        <v>54</v>
      </c>
      <c r="B31" s="99">
        <v>25884</v>
      </c>
      <c r="C31" s="100">
        <v>71106</v>
      </c>
      <c r="D31" s="100">
        <v>25884</v>
      </c>
      <c r="E31" s="100">
        <v>71106</v>
      </c>
      <c r="F31" s="54">
        <f t="shared" ref="F31:F40" si="2">D31/$D$40</f>
        <v>1.6458885216380545E-2</v>
      </c>
      <c r="G31" s="54">
        <f t="shared" si="1"/>
        <v>5.3188736010149139E-2</v>
      </c>
      <c r="H31" s="54">
        <f t="shared" ref="H31:H40" si="3">C31/B31 -1</f>
        <v>1.7471024571163651</v>
      </c>
      <c r="I31" s="54">
        <f t="shared" ref="I31:I40" si="4">E31/D31 -1</f>
        <v>1.7471024571163651</v>
      </c>
    </row>
    <row r="32" spans="1:10" x14ac:dyDescent="0.2">
      <c r="A32" s="53" t="s">
        <v>55</v>
      </c>
      <c r="B32" s="99">
        <v>31520</v>
      </c>
      <c r="C32" s="100">
        <v>30765</v>
      </c>
      <c r="D32" s="100">
        <v>31520</v>
      </c>
      <c r="E32" s="100">
        <v>30765</v>
      </c>
      <c r="F32" s="54">
        <f t="shared" si="2"/>
        <v>2.0042654227334061E-2</v>
      </c>
      <c r="G32" s="54">
        <f t="shared" si="1"/>
        <v>2.3012846501733162E-2</v>
      </c>
      <c r="H32" s="54">
        <f t="shared" si="3"/>
        <v>-2.3953045685279228E-2</v>
      </c>
      <c r="I32" s="54">
        <f t="shared" si="4"/>
        <v>-2.3953045685279228E-2</v>
      </c>
    </row>
    <row r="33" spans="1:10" x14ac:dyDescent="0.2">
      <c r="A33" s="53" t="s">
        <v>56</v>
      </c>
      <c r="B33" s="99">
        <v>25174</v>
      </c>
      <c r="C33" s="100">
        <v>18653</v>
      </c>
      <c r="D33" s="100">
        <v>25174</v>
      </c>
      <c r="E33" s="100">
        <v>18653</v>
      </c>
      <c r="F33" s="54">
        <f t="shared" si="2"/>
        <v>1.6007416799457729E-2</v>
      </c>
      <c r="G33" s="54">
        <f t="shared" si="1"/>
        <v>1.3952823851676538E-2</v>
      </c>
      <c r="H33" s="54">
        <f t="shared" si="3"/>
        <v>-0.25903710177166916</v>
      </c>
      <c r="I33" s="54">
        <f t="shared" si="4"/>
        <v>-0.25903710177166916</v>
      </c>
    </row>
    <row r="34" spans="1:10" x14ac:dyDescent="0.2">
      <c r="A34" s="53" t="s">
        <v>57</v>
      </c>
      <c r="B34" s="99">
        <v>36445</v>
      </c>
      <c r="C34" s="100">
        <v>24752</v>
      </c>
      <c r="D34" s="100">
        <v>36445</v>
      </c>
      <c r="E34" s="100">
        <v>24752</v>
      </c>
      <c r="F34" s="54">
        <f t="shared" si="2"/>
        <v>2.3174318950355006E-2</v>
      </c>
      <c r="G34" s="54">
        <f t="shared" si="1"/>
        <v>1.8515000052361424E-2</v>
      </c>
      <c r="H34" s="54">
        <f t="shared" si="3"/>
        <v>-0.32083962134723554</v>
      </c>
      <c r="I34" s="54">
        <f t="shared" si="4"/>
        <v>-0.32083962134723554</v>
      </c>
    </row>
    <row r="35" spans="1:10" ht="15.75" customHeight="1" x14ac:dyDescent="0.25">
      <c r="A35" s="53" t="s">
        <v>58</v>
      </c>
      <c r="B35" s="99">
        <v>16937</v>
      </c>
      <c r="C35" s="100">
        <v>20000</v>
      </c>
      <c r="D35" s="100">
        <v>16937</v>
      </c>
      <c r="E35" s="100">
        <v>20000</v>
      </c>
      <c r="F35" s="54">
        <f>D35/$D$40</f>
        <v>1.0769747292143306E-2</v>
      </c>
      <c r="G35" s="54">
        <f t="shared" si="1"/>
        <v>1.4960407282127849E-2</v>
      </c>
      <c r="H35" s="54">
        <f t="shared" si="3"/>
        <v>0.18084666706028218</v>
      </c>
      <c r="I35" s="54">
        <f t="shared" si="4"/>
        <v>0.18084666706028218</v>
      </c>
      <c r="J35" s="64"/>
    </row>
    <row r="36" spans="1:10" ht="15.75" x14ac:dyDescent="0.25">
      <c r="A36" s="53" t="s">
        <v>59</v>
      </c>
      <c r="B36" s="99">
        <v>9992</v>
      </c>
      <c r="C36" s="100">
        <v>9153</v>
      </c>
      <c r="D36" s="100">
        <v>9992</v>
      </c>
      <c r="E36" s="100">
        <v>9153</v>
      </c>
      <c r="F36" s="54">
        <f t="shared" si="2"/>
        <v>6.3536231294264575E-3</v>
      </c>
      <c r="G36" s="54">
        <f t="shared" si="1"/>
        <v>6.8466303926658098E-3</v>
      </c>
      <c r="H36" s="54">
        <f t="shared" si="3"/>
        <v>-8.3967173738991208E-2</v>
      </c>
      <c r="I36" s="54">
        <f t="shared" si="4"/>
        <v>-8.3967173738991208E-2</v>
      </c>
      <c r="J36" s="71"/>
    </row>
    <row r="37" spans="1:10" ht="13.5" customHeight="1" x14ac:dyDescent="0.2">
      <c r="A37" s="53" t="s">
        <v>60</v>
      </c>
      <c r="B37" s="99">
        <v>10283</v>
      </c>
      <c r="C37" s="100">
        <v>10447</v>
      </c>
      <c r="D37" s="100">
        <v>10283</v>
      </c>
      <c r="E37" s="100">
        <v>10447</v>
      </c>
      <c r="F37" s="54">
        <f t="shared" si="2"/>
        <v>6.5386615932638368E-3</v>
      </c>
      <c r="G37" s="54">
        <f t="shared" si="1"/>
        <v>7.8145687438194826E-3</v>
      </c>
      <c r="H37" s="54">
        <f t="shared" si="3"/>
        <v>1.594865311679472E-2</v>
      </c>
      <c r="I37" s="147">
        <f t="shared" si="4"/>
        <v>1.594865311679472E-2</v>
      </c>
      <c r="J37" s="63"/>
    </row>
    <row r="38" spans="1:10" ht="13.5" thickBot="1" x14ac:dyDescent="0.25">
      <c r="A38" s="68" t="s">
        <v>61</v>
      </c>
      <c r="B38" s="99">
        <v>9517</v>
      </c>
      <c r="C38" s="99">
        <v>8300</v>
      </c>
      <c r="D38" s="99">
        <v>9517</v>
      </c>
      <c r="E38" s="99">
        <v>8300</v>
      </c>
      <c r="F38" s="55">
        <f t="shared" si="2"/>
        <v>6.0515843997949953E-3</v>
      </c>
      <c r="G38" s="55">
        <f t="shared" si="1"/>
        <v>6.2085690220830573E-3</v>
      </c>
      <c r="H38" s="55">
        <f t="shared" si="3"/>
        <v>-0.12787643164862872</v>
      </c>
      <c r="I38" s="55">
        <f t="shared" si="4"/>
        <v>-0.12787643164862872</v>
      </c>
      <c r="J38" s="60"/>
    </row>
    <row r="39" spans="1:10" ht="13.5" thickBot="1" x14ac:dyDescent="0.25">
      <c r="A39" s="57" t="s">
        <v>62</v>
      </c>
      <c r="B39" s="101">
        <v>67630</v>
      </c>
      <c r="C39" s="101">
        <v>93894</v>
      </c>
      <c r="D39" s="101">
        <v>67630</v>
      </c>
      <c r="E39" s="101">
        <v>93894</v>
      </c>
      <c r="F39" s="89">
        <f t="shared" si="2"/>
        <v>4.3003956389422671E-2</v>
      </c>
      <c r="G39" s="89">
        <f t="shared" si="1"/>
        <v>7.0234624067405604E-2</v>
      </c>
      <c r="H39" s="89">
        <f t="shared" si="3"/>
        <v>0.38834836610971468</v>
      </c>
      <c r="I39" s="89">
        <f t="shared" si="4"/>
        <v>0.38834836610971468</v>
      </c>
      <c r="J39" s="61"/>
    </row>
    <row r="40" spans="1:10" ht="13.5" thickBot="1" x14ac:dyDescent="0.25">
      <c r="A40" s="56" t="s">
        <v>63</v>
      </c>
      <c r="B40" s="143">
        <f t="shared" ref="B40:C40" si="5">SUM(B29:B39)</f>
        <v>1572646</v>
      </c>
      <c r="C40" s="144">
        <f t="shared" si="5"/>
        <v>1336862</v>
      </c>
      <c r="D40" s="144">
        <f>SUM(D29:D39)</f>
        <v>1572646</v>
      </c>
      <c r="E40" s="144">
        <f>SUM(E29:E39)</f>
        <v>1336862</v>
      </c>
      <c r="F40" s="145">
        <f t="shared" si="2"/>
        <v>1</v>
      </c>
      <c r="G40" s="145">
        <f t="shared" si="1"/>
        <v>1</v>
      </c>
      <c r="H40" s="146">
        <f t="shared" si="3"/>
        <v>-0.14992821016299918</v>
      </c>
      <c r="I40" s="146">
        <f t="shared" si="4"/>
        <v>-0.14992821016299918</v>
      </c>
      <c r="J40" s="61"/>
    </row>
    <row r="41" spans="1:10" ht="15" x14ac:dyDescent="0.25">
      <c r="A41" s="79" t="s">
        <v>46</v>
      </c>
      <c r="B41" s="42"/>
      <c r="C41" s="42"/>
      <c r="D41"/>
      <c r="E41"/>
      <c r="F41"/>
      <c r="G41"/>
      <c r="H41"/>
      <c r="I41"/>
      <c r="J41" s="61"/>
    </row>
    <row r="42" spans="1:10" x14ac:dyDescent="0.2">
      <c r="A42" s="79" t="s">
        <v>64</v>
      </c>
      <c r="B42" s="44"/>
      <c r="C42" s="44"/>
      <c r="D42"/>
      <c r="E42"/>
      <c r="F42"/>
      <c r="G42"/>
      <c r="H42"/>
      <c r="I42"/>
      <c r="J42" s="61"/>
    </row>
    <row r="43" spans="1:10" x14ac:dyDescent="0.2">
      <c r="A43" s="79"/>
      <c r="B43" s="26"/>
      <c r="C43" s="70"/>
      <c r="D43"/>
      <c r="E43"/>
      <c r="F43"/>
      <c r="G43"/>
      <c r="H43"/>
      <c r="I43"/>
      <c r="J43" s="61"/>
    </row>
    <row r="44" spans="1:10" x14ac:dyDescent="0.2">
      <c r="D44"/>
      <c r="E44"/>
      <c r="F44"/>
      <c r="G44"/>
      <c r="H44"/>
      <c r="I44"/>
      <c r="J44" s="61"/>
    </row>
    <row r="45" spans="1:10" x14ac:dyDescent="0.2">
      <c r="D45"/>
      <c r="E45"/>
      <c r="F45"/>
      <c r="G45"/>
      <c r="H45"/>
      <c r="I45"/>
      <c r="J45" s="61"/>
    </row>
    <row r="46" spans="1:10" x14ac:dyDescent="0.2">
      <c r="D46"/>
      <c r="E46"/>
      <c r="F46"/>
      <c r="G46"/>
      <c r="H46"/>
      <c r="I46"/>
      <c r="J46" s="61"/>
    </row>
    <row r="47" spans="1:10" hidden="1" x14ac:dyDescent="0.2">
      <c r="D47"/>
      <c r="E47"/>
      <c r="F47"/>
      <c r="G47"/>
      <c r="H47"/>
      <c r="I47"/>
      <c r="J47" s="61"/>
    </row>
    <row r="48" spans="1:10" hidden="1" x14ac:dyDescent="0.2">
      <c r="D48"/>
      <c r="E48"/>
      <c r="F48"/>
      <c r="G48"/>
      <c r="H48"/>
      <c r="I48"/>
      <c r="J48" s="61"/>
    </row>
    <row r="49" spans="1:12" hidden="1" x14ac:dyDescent="0.2">
      <c r="D49"/>
      <c r="E49"/>
      <c r="F49"/>
      <c r="G49"/>
      <c r="H49"/>
      <c r="I49"/>
      <c r="J49" s="61"/>
    </row>
    <row r="50" spans="1:12" hidden="1" x14ac:dyDescent="0.2">
      <c r="D50"/>
      <c r="E50"/>
      <c r="F50"/>
      <c r="G50"/>
      <c r="H50"/>
      <c r="I50"/>
      <c r="J50" s="62"/>
    </row>
    <row r="51" spans="1:12" ht="15" hidden="1" x14ac:dyDescent="0.25">
      <c r="D51" s="42"/>
      <c r="E51" s="42"/>
      <c r="F51" s="42"/>
      <c r="G51" s="67"/>
      <c r="H51" s="67"/>
      <c r="I51" s="43"/>
      <c r="J51" s="43"/>
    </row>
    <row r="52" spans="1:12" hidden="1" x14ac:dyDescent="0.2">
      <c r="D52" s="44"/>
      <c r="E52" s="44"/>
      <c r="F52" s="44"/>
      <c r="G52" s="45"/>
      <c r="H52" s="45"/>
      <c r="I52" s="45"/>
      <c r="J52" s="46"/>
    </row>
    <row r="53" spans="1:12" hidden="1" x14ac:dyDescent="0.2">
      <c r="H53" s="167"/>
    </row>
    <row r="55" spans="1:12" hidden="1" x14ac:dyDescent="0.2">
      <c r="A55" s="30"/>
      <c r="B55" s="26"/>
      <c r="K55">
        <v>65</v>
      </c>
      <c r="L55">
        <v>73</v>
      </c>
    </row>
    <row r="56" spans="1:12" hidden="1" x14ac:dyDescent="0.2">
      <c r="K56">
        <v>32</v>
      </c>
      <c r="L56">
        <v>0</v>
      </c>
    </row>
    <row r="57" spans="1:12" hidden="1" x14ac:dyDescent="0.2">
      <c r="K57">
        <v>0</v>
      </c>
      <c r="L57">
        <v>0</v>
      </c>
    </row>
    <row r="58" spans="1:12" hidden="1" x14ac:dyDescent="0.2">
      <c r="K58">
        <v>0</v>
      </c>
      <c r="L58">
        <v>0</v>
      </c>
    </row>
    <row r="59" spans="1:12" hidden="1" x14ac:dyDescent="0.2">
      <c r="K59">
        <v>11928</v>
      </c>
      <c r="L59">
        <v>14421</v>
      </c>
    </row>
    <row r="61" spans="1:12" hidden="1" x14ac:dyDescent="0.2">
      <c r="K61">
        <v>6</v>
      </c>
      <c r="L61">
        <v>0</v>
      </c>
    </row>
    <row r="62" spans="1:12" hidden="1" x14ac:dyDescent="0.2">
      <c r="K62">
        <v>64</v>
      </c>
      <c r="L62">
        <v>39</v>
      </c>
    </row>
    <row r="64" spans="1:12" hidden="1" x14ac:dyDescent="0.2">
      <c r="K64">
        <v>40154</v>
      </c>
      <c r="L64">
        <v>44112</v>
      </c>
    </row>
    <row r="65" spans="4:10" hidden="1" x14ac:dyDescent="0.2">
      <c r="D65" s="22"/>
      <c r="E65" s="22"/>
      <c r="F65" s="22"/>
      <c r="G65" s="22"/>
      <c r="H65" s="22"/>
      <c r="I65" s="22"/>
      <c r="J65" s="22"/>
    </row>
    <row r="66" spans="4:10" hidden="1" x14ac:dyDescent="0.2">
      <c r="D66" s="22"/>
      <c r="E66" s="22"/>
      <c r="F66" s="22"/>
      <c r="G66" s="22"/>
      <c r="H66" s="22"/>
      <c r="I66" s="22"/>
      <c r="J66" s="22"/>
    </row>
    <row r="67" spans="4:10" hidden="1" x14ac:dyDescent="0.2">
      <c r="D67" s="22"/>
      <c r="E67" s="22"/>
      <c r="F67" s="22"/>
      <c r="G67" s="22"/>
      <c r="H67" s="22"/>
      <c r="I67" s="22"/>
      <c r="J67" s="22"/>
    </row>
    <row r="68" spans="4:10" hidden="1" x14ac:dyDescent="0.2">
      <c r="D68" s="27"/>
      <c r="E68" s="27"/>
      <c r="F68" s="27"/>
      <c r="G68" s="27"/>
      <c r="H68" s="27"/>
      <c r="I68" s="27"/>
      <c r="J68" s="27"/>
    </row>
    <row r="69" spans="4:10" hidden="1" x14ac:dyDescent="0.2">
      <c r="D69" s="28"/>
      <c r="E69" s="28"/>
      <c r="F69" s="28"/>
      <c r="G69" s="28"/>
      <c r="H69" s="28"/>
      <c r="I69" s="28"/>
      <c r="J69" s="28"/>
    </row>
    <row r="70" spans="4:10" x14ac:dyDescent="0.2"/>
    <row r="71" spans="4:10" x14ac:dyDescent="0.2"/>
    <row r="72" spans="4:10" x14ac:dyDescent="0.2"/>
    <row r="73" spans="4:10" x14ac:dyDescent="0.2"/>
  </sheetData>
  <mergeCells count="7">
    <mergeCell ref="A1:J1"/>
    <mergeCell ref="A27:A28"/>
    <mergeCell ref="F2:I2"/>
    <mergeCell ref="A25:J25"/>
    <mergeCell ref="B27:E27"/>
    <mergeCell ref="F27:G27"/>
    <mergeCell ref="H27:I27"/>
  </mergeCells>
  <phoneticPr fontId="5" type="noConversion"/>
  <printOptions horizontalCentered="1"/>
  <pageMargins left="0.6692913385826772" right="0.70866141732283472" top="1.9685039370078741" bottom="1.1811023622047245" header="0.78740157480314965" footer="0.78740157480314965"/>
  <pageSetup scale="75" orientation="portrait" r:id="rId1"/>
  <headerFooter alignWithMargins="0">
    <oddHeader>&amp;C&amp;G&amp;RSección 5: Turismo</oddHeader>
    <oddFooter>&amp;L&amp;"Tahoma,Negrita Cursiva"Oficina de Estudios Económicos&amp;R&amp;D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117"/>
  <sheetViews>
    <sheetView showGridLines="0" zoomScale="115" zoomScaleNormal="115" workbookViewId="0">
      <selection activeCell="J5" sqref="J5:J6"/>
    </sheetView>
  </sheetViews>
  <sheetFormatPr baseColWidth="10" defaultColWidth="0" defaultRowHeight="0" customHeight="1" zeroHeight="1" x14ac:dyDescent="0.2"/>
  <cols>
    <col min="1" max="1" width="2.28515625" customWidth="1"/>
    <col min="2" max="2" width="15.7109375" customWidth="1"/>
    <col min="3" max="3" width="13" style="24" bestFit="1" customWidth="1"/>
    <col min="4" max="4" width="12.7109375" style="24" bestFit="1" customWidth="1"/>
    <col min="5" max="5" width="14.28515625" style="24" customWidth="1"/>
    <col min="6" max="6" width="14.42578125" style="24" customWidth="1"/>
    <col min="7" max="7" width="10.42578125" style="24" customWidth="1"/>
    <col min="8" max="8" width="11.85546875" customWidth="1"/>
    <col min="9" max="9" width="13.85546875" customWidth="1"/>
    <col min="10" max="10" width="43" customWidth="1"/>
    <col min="11" max="485" width="0" hidden="1" customWidth="1"/>
    <col min="486" max="16383" width="11.42578125" hidden="1"/>
    <col min="16384" max="16384" width="2.140625" customWidth="1"/>
  </cols>
  <sheetData>
    <row r="1" spans="1:11" ht="12.75" x14ac:dyDescent="0.2">
      <c r="A1" s="189" t="s">
        <v>65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1" ht="9.7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1" ht="18" x14ac:dyDescent="0.25">
      <c r="A3" s="226" t="s">
        <v>66</v>
      </c>
      <c r="B3" s="226"/>
      <c r="C3" s="226"/>
      <c r="D3" s="226"/>
      <c r="E3" s="226"/>
      <c r="F3" s="226"/>
      <c r="G3" s="226"/>
      <c r="H3" s="226"/>
      <c r="I3" s="226"/>
      <c r="J3" s="226"/>
    </row>
    <row r="4" spans="1:11" ht="15.75" x14ac:dyDescent="0.25">
      <c r="A4" s="188" t="s">
        <v>67</v>
      </c>
      <c r="B4" s="188"/>
      <c r="C4" s="188"/>
      <c r="D4" s="188"/>
      <c r="E4" s="188"/>
      <c r="F4" s="188"/>
      <c r="G4" s="188"/>
      <c r="H4" s="188"/>
      <c r="I4" s="188"/>
      <c r="J4" s="188"/>
    </row>
    <row r="5" spans="1:11" ht="28.5" customHeight="1" thickBot="1" x14ac:dyDescent="0.25">
      <c r="A5" s="10"/>
      <c r="B5" s="10"/>
      <c r="C5" s="10"/>
      <c r="D5" s="10"/>
      <c r="E5" s="10"/>
      <c r="F5" s="10"/>
      <c r="G5" s="10"/>
      <c r="H5" s="10"/>
      <c r="I5" s="179"/>
      <c r="J5" s="228" t="str">
        <f>"Llegada de pasajeros aéreos internacionales por ciudad (Participación % "&amp;F7&amp;")"</f>
        <v>Llegada de pasajeros aéreos internacionales por ciudad (Participación % 2025)</v>
      </c>
    </row>
    <row r="6" spans="1:11" ht="15.75" thickBot="1" x14ac:dyDescent="0.25">
      <c r="A6" s="37"/>
      <c r="B6" s="174" t="s">
        <v>68</v>
      </c>
      <c r="C6" s="223" t="s">
        <v>69</v>
      </c>
      <c r="D6" s="224"/>
      <c r="E6" s="221" t="s">
        <v>132</v>
      </c>
      <c r="F6" s="222"/>
      <c r="G6" s="223" t="s">
        <v>70</v>
      </c>
      <c r="H6" s="224"/>
      <c r="I6" s="179"/>
      <c r="J6" s="229"/>
    </row>
    <row r="7" spans="1:11" ht="30.75" customHeight="1" x14ac:dyDescent="0.2">
      <c r="A7" s="14" t="s">
        <v>8</v>
      </c>
      <c r="B7" s="175"/>
      <c r="C7" s="219">
        <v>2023</v>
      </c>
      <c r="D7" s="219">
        <v>2024</v>
      </c>
      <c r="E7" s="219">
        <v>2024</v>
      </c>
      <c r="F7" s="219">
        <v>2025</v>
      </c>
      <c r="G7" s="217" t="str">
        <f>"Total "&amp;RIGHT(C7,2)&amp;"/"&amp;RIGHT(D7,2)</f>
        <v>Total 23/24</v>
      </c>
      <c r="H7" s="217" t="str">
        <f>E6&amp;" "&amp;RIGHT(E7,2)&amp;"/"&amp;RIGHT(F7,2)</f>
        <v>Ene 24/25</v>
      </c>
      <c r="I7" s="179"/>
      <c r="J7" s="179"/>
      <c r="K7" s="117"/>
    </row>
    <row r="8" spans="1:11" ht="5.25" customHeight="1" thickBot="1" x14ac:dyDescent="0.25">
      <c r="B8" s="176"/>
      <c r="C8" s="220"/>
      <c r="D8" s="220"/>
      <c r="E8" s="220"/>
      <c r="F8" s="220"/>
      <c r="G8" s="218"/>
      <c r="H8" s="218"/>
      <c r="I8" s="116"/>
      <c r="J8" s="117"/>
      <c r="K8" s="117"/>
    </row>
    <row r="9" spans="1:11" ht="15.75" customHeight="1" x14ac:dyDescent="0.2">
      <c r="B9" s="32" t="s">
        <v>71</v>
      </c>
      <c r="C9" s="94">
        <v>6521467</v>
      </c>
      <c r="D9" s="95">
        <v>7474030</v>
      </c>
      <c r="E9" s="95">
        <v>624580</v>
      </c>
      <c r="F9" s="95">
        <v>682214</v>
      </c>
      <c r="G9" s="168">
        <f>D9/C9-1</f>
        <v>0.14606575483706341</v>
      </c>
      <c r="H9" s="168">
        <f>F9/E9-1</f>
        <v>9.2276409747350296E-2</v>
      </c>
    </row>
    <row r="10" spans="1:11" ht="15.75" customHeight="1" x14ac:dyDescent="0.2">
      <c r="B10" s="32" t="s">
        <v>72</v>
      </c>
      <c r="C10" s="95">
        <v>1454918</v>
      </c>
      <c r="D10" s="95">
        <v>1783050</v>
      </c>
      <c r="E10" s="95">
        <v>145796</v>
      </c>
      <c r="F10" s="95">
        <v>191196</v>
      </c>
      <c r="G10" s="168">
        <f>D10/C10-1</f>
        <v>0.22553298536412369</v>
      </c>
      <c r="H10" s="168">
        <f t="shared" ref="H10:H15" si="0">F10/E10-1</f>
        <v>0.31139400257894589</v>
      </c>
    </row>
    <row r="11" spans="1:11" ht="15.75" customHeight="1" x14ac:dyDescent="0.2">
      <c r="B11" s="32" t="s">
        <v>73</v>
      </c>
      <c r="C11" s="95">
        <v>602211</v>
      </c>
      <c r="D11" s="95">
        <v>733231</v>
      </c>
      <c r="E11" s="95">
        <v>61676</v>
      </c>
      <c r="F11" s="95">
        <v>77533</v>
      </c>
      <c r="G11" s="168">
        <f t="shared" ref="G11:G14" si="1">D11/C11-1</f>
        <v>0.21756493986327041</v>
      </c>
      <c r="H11" s="168">
        <f t="shared" si="0"/>
        <v>0.25710162786172908</v>
      </c>
    </row>
    <row r="12" spans="1:11" ht="15.75" customHeight="1" x14ac:dyDescent="0.2">
      <c r="B12" s="32" t="s">
        <v>74</v>
      </c>
      <c r="C12" s="95">
        <v>496388</v>
      </c>
      <c r="D12" s="95">
        <v>491648</v>
      </c>
      <c r="E12" s="95">
        <v>48615</v>
      </c>
      <c r="F12" s="95">
        <v>50352</v>
      </c>
      <c r="G12" s="168">
        <f t="shared" si="1"/>
        <v>-9.5489818448472041E-3</v>
      </c>
      <c r="H12" s="168">
        <f t="shared" si="0"/>
        <v>3.5729713051527279E-2</v>
      </c>
    </row>
    <row r="13" spans="1:11" ht="15.75" customHeight="1" x14ac:dyDescent="0.2">
      <c r="B13" s="32" t="s">
        <v>75</v>
      </c>
      <c r="C13" s="95">
        <v>211198</v>
      </c>
      <c r="D13" s="95">
        <v>208929</v>
      </c>
      <c r="E13" s="95">
        <v>17870</v>
      </c>
      <c r="F13" s="95">
        <v>20027</v>
      </c>
      <c r="G13" s="168">
        <f t="shared" si="1"/>
        <v>-1.0743472949554467E-2</v>
      </c>
      <c r="H13" s="168">
        <f>F13/E13-1</f>
        <v>0.12070509233351978</v>
      </c>
    </row>
    <row r="14" spans="1:11" ht="15.75" customHeight="1" x14ac:dyDescent="0.2">
      <c r="B14" s="32" t="s">
        <v>76</v>
      </c>
      <c r="C14" s="95">
        <v>96582</v>
      </c>
      <c r="D14" s="95">
        <v>93678</v>
      </c>
      <c r="E14" s="95">
        <v>7846</v>
      </c>
      <c r="F14" s="95">
        <v>8509</v>
      </c>
      <c r="G14" s="168">
        <f t="shared" si="1"/>
        <v>-3.006771448095924E-2</v>
      </c>
      <c r="H14" s="168">
        <f t="shared" si="0"/>
        <v>8.4501656895233257E-2</v>
      </c>
    </row>
    <row r="15" spans="1:11" ht="15.75" customHeight="1" x14ac:dyDescent="0.2">
      <c r="B15" s="32" t="s">
        <v>77</v>
      </c>
      <c r="C15" s="95">
        <v>14495</v>
      </c>
      <c r="D15" s="95">
        <v>25298</v>
      </c>
      <c r="E15" s="95">
        <v>1810</v>
      </c>
      <c r="F15" s="95">
        <v>2339</v>
      </c>
      <c r="G15" s="168">
        <f>D15/C15-1</f>
        <v>0.74529147982062782</v>
      </c>
      <c r="H15" s="168">
        <f t="shared" si="0"/>
        <v>0.29226519337016565</v>
      </c>
    </row>
    <row r="16" spans="1:11" ht="15.75" customHeight="1" x14ac:dyDescent="0.2">
      <c r="B16" s="32" t="s">
        <v>78</v>
      </c>
      <c r="C16" s="95">
        <v>37751</v>
      </c>
      <c r="D16" s="95">
        <v>22335</v>
      </c>
      <c r="E16" s="95">
        <v>2190</v>
      </c>
      <c r="F16" s="95">
        <v>3861</v>
      </c>
      <c r="G16" s="168">
        <f t="shared" ref="G16:G19" si="2">D16/C16-1</f>
        <v>-0.40836004344255783</v>
      </c>
      <c r="H16" s="168">
        <f>F16/E16-1</f>
        <v>0.76301369863013702</v>
      </c>
    </row>
    <row r="17" spans="1:11" ht="15.75" customHeight="1" x14ac:dyDescent="0.2">
      <c r="B17" s="32" t="s">
        <v>79</v>
      </c>
      <c r="C17" s="95">
        <v>40293</v>
      </c>
      <c r="D17" s="95">
        <v>41619</v>
      </c>
      <c r="E17" s="95">
        <v>3921</v>
      </c>
      <c r="F17" s="95">
        <v>2775</v>
      </c>
      <c r="G17" s="168">
        <f t="shared" si="2"/>
        <v>3.2908941999851171E-2</v>
      </c>
      <c r="H17" s="168">
        <f t="shared" ref="H17:H19" si="3">F17/E17-1</f>
        <v>-0.29227237949502682</v>
      </c>
    </row>
    <row r="18" spans="1:11" ht="15.75" customHeight="1" x14ac:dyDescent="0.2">
      <c r="B18" s="32" t="s">
        <v>80</v>
      </c>
      <c r="C18" s="95">
        <v>25491</v>
      </c>
      <c r="D18" s="95">
        <v>38957</v>
      </c>
      <c r="E18" s="95">
        <v>2176</v>
      </c>
      <c r="F18" s="95">
        <v>4024</v>
      </c>
      <c r="G18" s="168">
        <f t="shared" si="2"/>
        <v>0.52826487780000786</v>
      </c>
      <c r="H18" s="168">
        <f t="shared" si="3"/>
        <v>0.84926470588235303</v>
      </c>
    </row>
    <row r="19" spans="1:11" ht="15.75" customHeight="1" x14ac:dyDescent="0.2">
      <c r="B19" s="32" t="s">
        <v>62</v>
      </c>
      <c r="C19" s="95">
        <v>18818</v>
      </c>
      <c r="D19" s="95">
        <v>17704</v>
      </c>
      <c r="E19" s="95">
        <v>1360</v>
      </c>
      <c r="F19" s="95">
        <v>1800</v>
      </c>
      <c r="G19" s="168">
        <f t="shared" si="2"/>
        <v>-5.919863960038263E-2</v>
      </c>
      <c r="H19" s="168">
        <f t="shared" si="3"/>
        <v>0.32352941176470584</v>
      </c>
    </row>
    <row r="20" spans="1:11" ht="13.5" thickBot="1" x14ac:dyDescent="0.25">
      <c r="B20" s="33" t="s">
        <v>81</v>
      </c>
      <c r="C20" s="96">
        <f>SUM(C9:C19)</f>
        <v>9519612</v>
      </c>
      <c r="D20" s="96">
        <f>SUM(D9:D19)</f>
        <v>10930479</v>
      </c>
      <c r="E20" s="76">
        <f>SUM(E9:E19)</f>
        <v>917840</v>
      </c>
      <c r="F20" s="76">
        <f>SUM(F9:F19)</f>
        <v>1044630</v>
      </c>
      <c r="G20" s="169">
        <f>D20/C20-1</f>
        <v>0.14820635546910954</v>
      </c>
      <c r="H20" s="169">
        <f>F20/E20-1</f>
        <v>0.13813954501873971</v>
      </c>
    </row>
    <row r="21" spans="1:11" ht="12.75" x14ac:dyDescent="0.2">
      <c r="B21" s="77" t="s">
        <v>82</v>
      </c>
      <c r="C21" s="28"/>
      <c r="D21" s="28"/>
      <c r="E21" s="28"/>
      <c r="F21" s="91"/>
      <c r="G21" s="92"/>
    </row>
    <row r="22" spans="1:11" ht="12.75" x14ac:dyDescent="0.2">
      <c r="B22" s="85" t="s">
        <v>7</v>
      </c>
      <c r="C22" s="38"/>
      <c r="D22" s="70"/>
      <c r="E22" s="38"/>
      <c r="F22" s="70"/>
      <c r="G22" s="70"/>
    </row>
    <row r="23" spans="1:11" ht="6.75" customHeight="1" x14ac:dyDescent="0.2">
      <c r="G23" s="80"/>
    </row>
    <row r="24" spans="1:11" ht="18" x14ac:dyDescent="0.25">
      <c r="A24" s="226" t="s">
        <v>83</v>
      </c>
      <c r="B24" s="226"/>
      <c r="C24" s="226"/>
      <c r="D24" s="226"/>
      <c r="E24" s="226"/>
      <c r="F24" s="226"/>
      <c r="G24" s="226"/>
      <c r="H24" s="226"/>
      <c r="I24" s="226"/>
      <c r="J24" s="226"/>
    </row>
    <row r="25" spans="1:11" ht="15.75" x14ac:dyDescent="0.25">
      <c r="A25" s="188" t="s">
        <v>67</v>
      </c>
      <c r="B25" s="188"/>
      <c r="C25" s="188"/>
      <c r="D25" s="188"/>
      <c r="E25" s="188"/>
      <c r="F25" s="188"/>
      <c r="G25" s="188"/>
      <c r="H25" s="188"/>
      <c r="I25" s="188"/>
      <c r="J25" s="188"/>
    </row>
    <row r="26" spans="1:11" ht="15" x14ac:dyDescent="0.2">
      <c r="A26" s="227"/>
      <c r="B26" s="227"/>
      <c r="C26" s="227"/>
      <c r="D26" s="227"/>
      <c r="E26" s="227"/>
      <c r="F26" s="227"/>
      <c r="G26" s="227"/>
      <c r="H26" s="227"/>
      <c r="I26" s="227"/>
      <c r="J26" s="227"/>
    </row>
    <row r="27" spans="1:11" ht="5.25" customHeight="1" thickBot="1" x14ac:dyDescent="0.25">
      <c r="A27" s="10"/>
      <c r="C27" s="10"/>
      <c r="D27" s="10"/>
      <c r="E27" s="10"/>
      <c r="F27" s="10"/>
      <c r="G27" s="10"/>
      <c r="H27" s="10"/>
      <c r="I27" s="10"/>
      <c r="J27" s="10"/>
    </row>
    <row r="28" spans="1:11" ht="41.25" customHeight="1" thickBot="1" x14ac:dyDescent="0.25">
      <c r="A28" s="37"/>
      <c r="B28" s="219" t="s">
        <v>68</v>
      </c>
      <c r="C28" s="221" t="s">
        <v>84</v>
      </c>
      <c r="D28" s="222"/>
      <c r="E28" s="221" t="str">
        <f>E6</f>
        <v>Ene</v>
      </c>
      <c r="F28" s="222"/>
      <c r="G28" s="221" t="s">
        <v>85</v>
      </c>
      <c r="H28" s="222"/>
      <c r="I28" s="179"/>
      <c r="J28" s="182" t="str">
        <f>"Llegada de pasajeros aéreos internacionales por ciudad (Participación % "&amp;F29&amp;")"</f>
        <v>Llegada de pasajeros aéreos internacionales por ciudad (Participación % 2025)</v>
      </c>
      <c r="K28" s="178"/>
    </row>
    <row r="29" spans="1:11" ht="20.25" customHeight="1" x14ac:dyDescent="0.2">
      <c r="B29" s="225"/>
      <c r="C29" s="219">
        <v>2023</v>
      </c>
      <c r="D29" s="219">
        <v>2024</v>
      </c>
      <c r="E29" s="219">
        <v>2024</v>
      </c>
      <c r="F29" s="219">
        <v>2025</v>
      </c>
      <c r="G29" s="217" t="str">
        <f>G7</f>
        <v>Total 23/24</v>
      </c>
      <c r="H29" s="217" t="str">
        <f>H7</f>
        <v>Ene 24/25</v>
      </c>
      <c r="I29" s="177"/>
      <c r="J29" s="178"/>
      <c r="K29" s="178"/>
    </row>
    <row r="30" spans="1:11" ht="21.75" customHeight="1" thickBot="1" x14ac:dyDescent="0.25">
      <c r="B30" s="220"/>
      <c r="C30" s="220"/>
      <c r="D30" s="220"/>
      <c r="E30" s="220"/>
      <c r="F30" s="220"/>
      <c r="G30" s="218"/>
      <c r="H30" s="218"/>
    </row>
    <row r="31" spans="1:11" ht="15.75" customHeight="1" x14ac:dyDescent="0.2">
      <c r="B31" s="32" t="s">
        <v>71</v>
      </c>
      <c r="C31" s="75">
        <v>10289501</v>
      </c>
      <c r="D31" s="75">
        <v>12077897</v>
      </c>
      <c r="E31" s="75">
        <v>1077799</v>
      </c>
      <c r="F31" s="75">
        <v>1068769</v>
      </c>
      <c r="G31" s="168">
        <f>D31/C31-1</f>
        <v>0.17380784549221584</v>
      </c>
      <c r="H31" s="168">
        <f>F31/E31-1</f>
        <v>-8.3781855429444496E-3</v>
      </c>
      <c r="I31" s="49"/>
      <c r="J31" s="49"/>
    </row>
    <row r="32" spans="1:11" s="6" customFormat="1" ht="15" customHeight="1" x14ac:dyDescent="0.2">
      <c r="A32"/>
      <c r="B32" s="32" t="s">
        <v>72</v>
      </c>
      <c r="C32" s="75">
        <v>3893523</v>
      </c>
      <c r="D32" s="75">
        <v>4260500</v>
      </c>
      <c r="E32" s="75">
        <v>310341</v>
      </c>
      <c r="F32" s="75">
        <v>365497</v>
      </c>
      <c r="G32" s="168">
        <f t="shared" ref="G32:G41" si="4">D32/C32-1</f>
        <v>9.4253199480265115E-2</v>
      </c>
      <c r="H32" s="168">
        <f t="shared" ref="H32:H41" si="5">F32/E32-1</f>
        <v>0.17772708085621947</v>
      </c>
      <c r="I32" s="49"/>
      <c r="J32" s="49"/>
      <c r="K32"/>
    </row>
    <row r="33" spans="1:11" ht="14.25" x14ac:dyDescent="0.2">
      <c r="A33" s="6"/>
      <c r="B33" s="32" t="s">
        <v>74</v>
      </c>
      <c r="C33" s="75">
        <v>2467710</v>
      </c>
      <c r="D33" s="75">
        <v>2464061</v>
      </c>
      <c r="E33" s="75">
        <v>196829</v>
      </c>
      <c r="F33" s="75">
        <v>190699</v>
      </c>
      <c r="G33" s="168">
        <f t="shared" si="4"/>
        <v>-1.4786988746652296E-3</v>
      </c>
      <c r="H33" s="168">
        <f t="shared" si="5"/>
        <v>-3.1143784706521904E-2</v>
      </c>
      <c r="I33" s="49"/>
      <c r="J33" s="49"/>
      <c r="K33" s="6"/>
    </row>
    <row r="34" spans="1:11" ht="14.25" x14ac:dyDescent="0.2">
      <c r="B34" s="32" t="s">
        <v>73</v>
      </c>
      <c r="C34" s="75">
        <v>2316338</v>
      </c>
      <c r="D34" s="75">
        <v>2666642</v>
      </c>
      <c r="E34" s="75">
        <v>207030</v>
      </c>
      <c r="F34" s="75">
        <v>232966</v>
      </c>
      <c r="G34" s="168">
        <f t="shared" si="4"/>
        <v>0.15123181504599059</v>
      </c>
      <c r="H34" s="168">
        <f t="shared" si="5"/>
        <v>0.12527652997150174</v>
      </c>
      <c r="I34" s="49"/>
      <c r="J34" s="49"/>
    </row>
    <row r="35" spans="1:11" ht="14.25" x14ac:dyDescent="0.2">
      <c r="B35" s="32" t="s">
        <v>75</v>
      </c>
      <c r="C35" s="75">
        <v>1236929</v>
      </c>
      <c r="D35" s="75">
        <v>1290680</v>
      </c>
      <c r="E35" s="75">
        <v>108215</v>
      </c>
      <c r="F35" s="75">
        <v>101328</v>
      </c>
      <c r="G35" s="168">
        <f t="shared" si="4"/>
        <v>4.3455202360038525E-2</v>
      </c>
      <c r="H35" s="168">
        <f t="shared" si="5"/>
        <v>-6.3641824146375314E-2</v>
      </c>
      <c r="I35" s="49"/>
      <c r="J35" s="49"/>
    </row>
    <row r="36" spans="1:11" ht="14.25" x14ac:dyDescent="0.2">
      <c r="B36" s="32" t="s">
        <v>77</v>
      </c>
      <c r="C36" s="75">
        <v>960397</v>
      </c>
      <c r="D36" s="75">
        <v>1077919</v>
      </c>
      <c r="E36" s="75">
        <v>107546</v>
      </c>
      <c r="F36" s="75">
        <v>102633</v>
      </c>
      <c r="G36" s="168">
        <f t="shared" si="4"/>
        <v>0.1223681456730914</v>
      </c>
      <c r="H36" s="168">
        <f t="shared" si="5"/>
        <v>-4.5682777602142344E-2</v>
      </c>
      <c r="I36" s="49"/>
      <c r="J36" s="49"/>
    </row>
    <row r="37" spans="1:11" ht="14.25" x14ac:dyDescent="0.2">
      <c r="B37" s="32" t="s">
        <v>86</v>
      </c>
      <c r="C37" s="75">
        <v>1363136</v>
      </c>
      <c r="D37" s="75">
        <v>1766451</v>
      </c>
      <c r="E37" s="75">
        <v>128576</v>
      </c>
      <c r="F37" s="75">
        <v>185205</v>
      </c>
      <c r="G37" s="168">
        <f>D37/C37-1</f>
        <v>0.29587289896239266</v>
      </c>
      <c r="H37" s="168">
        <f t="shared" si="5"/>
        <v>0.44043211796913884</v>
      </c>
      <c r="I37" s="49"/>
      <c r="J37" s="49"/>
    </row>
    <row r="38" spans="1:11" ht="14.25" x14ac:dyDescent="0.2">
      <c r="B38" s="32" t="s">
        <v>78</v>
      </c>
      <c r="C38" s="75">
        <v>913033</v>
      </c>
      <c r="D38" s="75">
        <v>974785</v>
      </c>
      <c r="E38" s="75">
        <v>75853</v>
      </c>
      <c r="F38" s="75">
        <v>68197</v>
      </c>
      <c r="G38" s="168">
        <f t="shared" si="4"/>
        <v>6.763391903688043E-2</v>
      </c>
      <c r="H38" s="168">
        <f>F38/E38-1</f>
        <v>-0.10093206596970461</v>
      </c>
      <c r="I38" s="49"/>
      <c r="J38" s="49"/>
    </row>
    <row r="39" spans="1:11" ht="14.25" x14ac:dyDescent="0.2">
      <c r="B39" s="32" t="s">
        <v>76</v>
      </c>
      <c r="C39" s="75">
        <v>884086</v>
      </c>
      <c r="D39" s="75">
        <v>1135780</v>
      </c>
      <c r="E39" s="75">
        <v>82349</v>
      </c>
      <c r="F39" s="75">
        <v>85114</v>
      </c>
      <c r="G39" s="168">
        <f t="shared" si="4"/>
        <v>0.28469402297966484</v>
      </c>
      <c r="H39" s="168">
        <f t="shared" si="5"/>
        <v>3.3576606880472148E-2</v>
      </c>
      <c r="I39" s="49"/>
      <c r="J39" s="49"/>
    </row>
    <row r="40" spans="1:11" ht="14.25" x14ac:dyDescent="0.2">
      <c r="B40" s="32" t="s">
        <v>87</v>
      </c>
      <c r="C40" s="75">
        <v>583099</v>
      </c>
      <c r="D40" s="75">
        <v>583420</v>
      </c>
      <c r="E40" s="75">
        <v>58718</v>
      </c>
      <c r="F40" s="75">
        <v>55245</v>
      </c>
      <c r="G40" s="168">
        <f t="shared" si="4"/>
        <v>5.5050686075608368E-4</v>
      </c>
      <c r="H40" s="168">
        <f t="shared" si="5"/>
        <v>-5.9147109915187901E-2</v>
      </c>
      <c r="I40" s="49"/>
      <c r="J40" s="49"/>
    </row>
    <row r="41" spans="1:11" ht="14.25" x14ac:dyDescent="0.2">
      <c r="B41" s="32" t="s">
        <v>62</v>
      </c>
      <c r="C41" s="75">
        <v>4030774</v>
      </c>
      <c r="D41" s="75">
        <v>4349281</v>
      </c>
      <c r="E41" s="75">
        <v>364383</v>
      </c>
      <c r="F41" s="75">
        <v>349989</v>
      </c>
      <c r="G41" s="168">
        <f t="shared" si="4"/>
        <v>7.9018818718191497E-2</v>
      </c>
      <c r="H41" s="168">
        <f t="shared" si="5"/>
        <v>-3.950239171421277E-2</v>
      </c>
      <c r="I41" s="49"/>
      <c r="J41" s="49"/>
    </row>
    <row r="42" spans="1:11" ht="15.75" thickBot="1" x14ac:dyDescent="0.3">
      <c r="B42" s="33" t="s">
        <v>81</v>
      </c>
      <c r="C42" s="39">
        <f>SUM(C31:C41)</f>
        <v>28938526</v>
      </c>
      <c r="D42" s="39">
        <f>SUM(D31:D41)</f>
        <v>32647416</v>
      </c>
      <c r="E42" s="76">
        <f>SUM(E31:E41)</f>
        <v>2717639</v>
      </c>
      <c r="F42" s="76">
        <f>SUM(F31:F41)</f>
        <v>2805642</v>
      </c>
      <c r="G42" s="169">
        <f>D42/C42-1</f>
        <v>0.12816444071823141</v>
      </c>
      <c r="H42" s="169">
        <f>F42/E42-1</f>
        <v>3.2382152302053324E-2</v>
      </c>
      <c r="I42" s="48"/>
      <c r="J42" s="48"/>
    </row>
    <row r="43" spans="1:11" ht="12.75" x14ac:dyDescent="0.2">
      <c r="B43" s="77" t="s">
        <v>88</v>
      </c>
    </row>
    <row r="44" spans="1:11" ht="12.75" x14ac:dyDescent="0.2">
      <c r="B44" s="85" t="s">
        <v>7</v>
      </c>
    </row>
    <row r="45" spans="1:11" ht="12.75" customHeight="1" x14ac:dyDescent="0.2">
      <c r="B45" s="183" t="s">
        <v>120</v>
      </c>
      <c r="C45" s="173"/>
      <c r="D45" s="173"/>
      <c r="E45" s="173"/>
      <c r="F45" s="173"/>
      <c r="G45" s="173"/>
      <c r="H45" s="93"/>
      <c r="I45" s="93"/>
      <c r="J45" s="93"/>
    </row>
    <row r="46" spans="1:11" ht="12.75" x14ac:dyDescent="0.2">
      <c r="B46" s="173"/>
      <c r="C46" s="173"/>
      <c r="D46" s="173"/>
      <c r="E46" s="173"/>
      <c r="F46" s="173"/>
      <c r="G46" s="173"/>
      <c r="H46" s="93"/>
      <c r="I46" s="93"/>
      <c r="J46" s="93"/>
    </row>
    <row r="47" spans="1:11" ht="12.75" hidden="1" x14ac:dyDescent="0.2">
      <c r="C47"/>
      <c r="D47"/>
      <c r="E47"/>
      <c r="F47"/>
      <c r="G47"/>
    </row>
    <row r="48" spans="1:11" ht="12.75" hidden="1" x14ac:dyDescent="0.2">
      <c r="C48"/>
      <c r="D48"/>
      <c r="E48"/>
      <c r="F48"/>
      <c r="G48"/>
    </row>
    <row r="49" spans="3:7" ht="12.75" hidden="1" x14ac:dyDescent="0.2">
      <c r="C49"/>
      <c r="D49"/>
      <c r="E49"/>
      <c r="F49"/>
      <c r="G49"/>
    </row>
    <row r="50" spans="3:7" ht="12.75" hidden="1" x14ac:dyDescent="0.2">
      <c r="C50"/>
      <c r="D50"/>
      <c r="E50"/>
      <c r="F50"/>
      <c r="G50"/>
    </row>
    <row r="51" spans="3:7" ht="12.75" hidden="1" x14ac:dyDescent="0.2">
      <c r="C51"/>
      <c r="D51"/>
      <c r="E51"/>
      <c r="F51"/>
      <c r="G51"/>
    </row>
    <row r="52" spans="3:7" ht="12.75" hidden="1" x14ac:dyDescent="0.2">
      <c r="C52"/>
      <c r="D52"/>
      <c r="E52"/>
      <c r="F52"/>
      <c r="G52"/>
    </row>
    <row r="53" spans="3:7" ht="12.75" hidden="1" x14ac:dyDescent="0.2">
      <c r="C53"/>
      <c r="D53"/>
      <c r="E53"/>
      <c r="F53"/>
      <c r="G53"/>
    </row>
    <row r="54" spans="3:7" ht="12.75" hidden="1" x14ac:dyDescent="0.2">
      <c r="C54"/>
      <c r="D54"/>
      <c r="E54"/>
      <c r="F54"/>
      <c r="G54"/>
    </row>
    <row r="55" spans="3:7" ht="12.75" hidden="1" x14ac:dyDescent="0.2">
      <c r="C55"/>
      <c r="D55"/>
      <c r="E55"/>
      <c r="F55"/>
      <c r="G55"/>
    </row>
    <row r="56" spans="3:7" ht="12.75" hidden="1" x14ac:dyDescent="0.2">
      <c r="C56"/>
      <c r="D56"/>
      <c r="E56"/>
      <c r="F56"/>
      <c r="G56"/>
    </row>
    <row r="57" spans="3:7" ht="12.75" hidden="1" x14ac:dyDescent="0.2">
      <c r="C57"/>
      <c r="D57"/>
      <c r="E57"/>
      <c r="F57"/>
      <c r="G57"/>
    </row>
    <row r="58" spans="3:7" ht="12.75" hidden="1" x14ac:dyDescent="0.2">
      <c r="C58"/>
      <c r="D58"/>
      <c r="E58"/>
      <c r="F58"/>
      <c r="G58"/>
    </row>
    <row r="59" spans="3:7" ht="12.75" hidden="1" x14ac:dyDescent="0.2">
      <c r="C59"/>
      <c r="D59"/>
      <c r="E59"/>
      <c r="F59"/>
      <c r="G59"/>
    </row>
    <row r="60" spans="3:7" ht="12.75" hidden="1" x14ac:dyDescent="0.2">
      <c r="C60"/>
      <c r="D60"/>
      <c r="E60"/>
      <c r="F60"/>
      <c r="G60"/>
    </row>
    <row r="61" spans="3:7" ht="12.75" hidden="1" x14ac:dyDescent="0.2"/>
    <row r="62" spans="3:7" ht="12.75" hidden="1" x14ac:dyDescent="0.2"/>
    <row r="63" spans="3:7" ht="12.75" hidden="1" x14ac:dyDescent="0.2"/>
    <row r="64" spans="3:7" ht="12.75" hidden="1" x14ac:dyDescent="0.2"/>
    <row r="65" spans="2:2" ht="12.75" hidden="1" x14ac:dyDescent="0.2"/>
    <row r="66" spans="2:2" ht="12.75" hidden="1" x14ac:dyDescent="0.2"/>
    <row r="67" spans="2:2" ht="12.75" hidden="1" x14ac:dyDescent="0.2"/>
    <row r="68" spans="2:2" ht="12.75" hidden="1" x14ac:dyDescent="0.2"/>
    <row r="69" spans="2:2" ht="12.75" hidden="1" x14ac:dyDescent="0.2"/>
    <row r="70" spans="2:2" ht="12.75" hidden="1" x14ac:dyDescent="0.2">
      <c r="B70" s="17"/>
    </row>
    <row r="71" spans="2:2" ht="12.75" hidden="1" x14ac:dyDescent="0.2">
      <c r="B71" s="17"/>
    </row>
    <row r="72" spans="2:2" ht="12.75" hidden="1" x14ac:dyDescent="0.2"/>
    <row r="73" spans="2:2" ht="12.75" hidden="1" x14ac:dyDescent="0.2"/>
    <row r="74" spans="2:2" ht="12.75" hidden="1" x14ac:dyDescent="0.2"/>
    <row r="75" spans="2:2" ht="12.75" hidden="1" x14ac:dyDescent="0.2"/>
    <row r="76" spans="2:2" ht="12.75" hidden="1" customHeight="1" x14ac:dyDescent="0.2"/>
    <row r="77" spans="2:2" ht="12.75" hidden="1" customHeight="1" x14ac:dyDescent="0.2"/>
    <row r="78" spans="2:2" ht="12.75" hidden="1" customHeight="1" x14ac:dyDescent="0.2"/>
    <row r="79" spans="2:2" ht="12.75" hidden="1" customHeight="1" x14ac:dyDescent="0.2"/>
    <row r="80" spans="2:2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</sheetData>
  <mergeCells count="26">
    <mergeCell ref="A3:J3"/>
    <mergeCell ref="A4:J4"/>
    <mergeCell ref="A24:J24"/>
    <mergeCell ref="A26:J26"/>
    <mergeCell ref="G7:G8"/>
    <mergeCell ref="H7:H8"/>
    <mergeCell ref="C7:C8"/>
    <mergeCell ref="E7:E8"/>
    <mergeCell ref="F7:F8"/>
    <mergeCell ref="J5:J6"/>
    <mergeCell ref="A1:J1"/>
    <mergeCell ref="G29:G30"/>
    <mergeCell ref="H29:H30"/>
    <mergeCell ref="C29:C30"/>
    <mergeCell ref="F29:F30"/>
    <mergeCell ref="E29:E30"/>
    <mergeCell ref="E6:F6"/>
    <mergeCell ref="C6:D6"/>
    <mergeCell ref="A25:J25"/>
    <mergeCell ref="G28:H28"/>
    <mergeCell ref="C28:D28"/>
    <mergeCell ref="B28:B30"/>
    <mergeCell ref="G6:H6"/>
    <mergeCell ref="D7:D8"/>
    <mergeCell ref="E28:F28"/>
    <mergeCell ref="D29:D30"/>
  </mergeCells>
  <phoneticPr fontId="5" type="noConversion"/>
  <printOptions horizontalCentered="1"/>
  <pageMargins left="0.6692913385826772" right="0.70866141732283472" top="1.1811023622047245" bottom="0.78740157480314965" header="0.39370078740157483" footer="0.78740157480314965"/>
  <pageSetup scale="67" orientation="landscape" r:id="rId1"/>
  <headerFooter alignWithMargins="0">
    <oddHeader>&amp;C&amp;"Verdana,Negrita Cursiva"&amp;G&amp;RSección 5: Turismo</oddHeader>
    <oddFooter>&amp;L&amp;"Tahoma,Negrita Cursiva"Oficina de Estudios Económicos&amp;R&amp;D</oddFooter>
  </headerFooter>
  <ignoredErrors>
    <ignoredError sqref="C20:F20" formulaRange="1"/>
  </ignoredError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S97"/>
  <sheetViews>
    <sheetView showGridLines="0" tabSelected="1" zoomScale="130" zoomScaleNormal="130" workbookViewId="0">
      <selection activeCell="B47" sqref="B47"/>
    </sheetView>
  </sheetViews>
  <sheetFormatPr baseColWidth="10" defaultColWidth="0" defaultRowHeight="0" customHeight="1" zeroHeight="1" x14ac:dyDescent="0.2"/>
  <cols>
    <col min="1" max="1" width="2.140625" customWidth="1"/>
    <col min="2" max="2" width="13.85546875" customWidth="1"/>
    <col min="3" max="4" width="10.7109375" style="24" customWidth="1"/>
    <col min="5" max="5" width="11.28515625" style="24" bestFit="1" customWidth="1"/>
    <col min="6" max="6" width="13.28515625" style="24" customWidth="1"/>
    <col min="7" max="7" width="11.42578125" style="24" customWidth="1"/>
    <col min="8" max="8" width="12.28515625" style="24" customWidth="1"/>
    <col min="9" max="10" width="10" style="24" customWidth="1"/>
    <col min="11" max="11" width="5.5703125" customWidth="1"/>
    <col min="12" max="251" width="11.42578125" hidden="1" customWidth="1"/>
    <col min="252" max="252" width="3.85546875" hidden="1" customWidth="1"/>
    <col min="253" max="253" width="0.85546875" hidden="1" customWidth="1"/>
    <col min="254" max="16384" width="11.42578125" hidden="1"/>
  </cols>
  <sheetData>
    <row r="1" spans="1:11" ht="12.75" x14ac:dyDescent="0.2">
      <c r="B1" s="189" t="s">
        <v>89</v>
      </c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2.75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1" ht="18" x14ac:dyDescent="0.25">
      <c r="B3" s="226" t="s">
        <v>90</v>
      </c>
      <c r="C3" s="226"/>
      <c r="D3" s="226"/>
      <c r="E3" s="226"/>
      <c r="F3" s="226"/>
      <c r="G3" s="226"/>
      <c r="H3" s="226"/>
      <c r="I3" s="226"/>
      <c r="J3" s="226"/>
      <c r="K3" s="226"/>
    </row>
    <row r="4" spans="1:11" s="185" customFormat="1" ht="21" customHeight="1" thickBot="1" x14ac:dyDescent="0.25">
      <c r="A4"/>
      <c r="F4" s="185" t="s">
        <v>91</v>
      </c>
    </row>
    <row r="5" spans="1:11" ht="13.5" thickBot="1" x14ac:dyDescent="0.25">
      <c r="B5" s="113" t="s">
        <v>43</v>
      </c>
      <c r="C5" s="9" t="s">
        <v>92</v>
      </c>
    </row>
    <row r="6" spans="1:11" ht="12.75" x14ac:dyDescent="0.2">
      <c r="B6" s="109">
        <v>2008</v>
      </c>
      <c r="C6" s="112">
        <v>54.081996270212599</v>
      </c>
    </row>
    <row r="7" spans="1:11" ht="12.75" x14ac:dyDescent="0.2">
      <c r="B7" s="110">
        <v>2009</v>
      </c>
      <c r="C7" s="108">
        <v>49.507152674224798</v>
      </c>
    </row>
    <row r="8" spans="1:11" ht="12.75" x14ac:dyDescent="0.2">
      <c r="B8" s="110">
        <v>2010</v>
      </c>
      <c r="C8" s="108">
        <v>50.491907310893303</v>
      </c>
    </row>
    <row r="9" spans="1:11" ht="12.75" x14ac:dyDescent="0.2">
      <c r="B9" s="110" t="s">
        <v>93</v>
      </c>
      <c r="C9" s="108">
        <v>52.0429515812895</v>
      </c>
    </row>
    <row r="10" spans="1:11" ht="12.75" x14ac:dyDescent="0.2">
      <c r="B10" s="110" t="s">
        <v>94</v>
      </c>
      <c r="C10" s="108">
        <v>53.859328613838798</v>
      </c>
    </row>
    <row r="11" spans="1:11" ht="12.75" x14ac:dyDescent="0.2">
      <c r="B11" s="110" t="s">
        <v>95</v>
      </c>
      <c r="C11" s="108">
        <v>52.704511203151199</v>
      </c>
    </row>
    <row r="12" spans="1:11" ht="12.75" x14ac:dyDescent="0.2">
      <c r="B12" s="110" t="s">
        <v>96</v>
      </c>
      <c r="C12" s="108">
        <v>52.457397241231803</v>
      </c>
    </row>
    <row r="13" spans="1:11" ht="12.75" x14ac:dyDescent="0.2">
      <c r="B13" s="110" t="s">
        <v>97</v>
      </c>
      <c r="C13" s="108">
        <v>53.234865164231302</v>
      </c>
    </row>
    <row r="14" spans="1:11" ht="12.75" x14ac:dyDescent="0.2">
      <c r="B14" s="102" t="s">
        <v>98</v>
      </c>
      <c r="C14" s="108">
        <v>55.727948126450599</v>
      </c>
    </row>
    <row r="15" spans="1:11" ht="12.75" x14ac:dyDescent="0.2">
      <c r="B15" s="111" t="s">
        <v>99</v>
      </c>
      <c r="C15" s="114">
        <v>55.998051625462502</v>
      </c>
    </row>
    <row r="16" spans="1:11" ht="12.75" x14ac:dyDescent="0.2">
      <c r="B16" s="110" t="s">
        <v>100</v>
      </c>
      <c r="C16" s="108">
        <v>56.303055353065801</v>
      </c>
    </row>
    <row r="17" spans="1:11" ht="13.5" thickBot="1" x14ac:dyDescent="0.25">
      <c r="B17" s="111" t="str">
        <f>"2019 (p)"</f>
        <v>2019 (p)</v>
      </c>
      <c r="C17" s="114">
        <v>57.6692222932313</v>
      </c>
    </row>
    <row r="18" spans="1:11" ht="13.5" hidden="1" thickBot="1" x14ac:dyDescent="0.25">
      <c r="B18" s="111"/>
      <c r="C18" s="114"/>
    </row>
    <row r="19" spans="1:11" ht="13.5" thickBot="1" x14ac:dyDescent="0.25">
      <c r="B19" s="152" t="s">
        <v>101</v>
      </c>
      <c r="C19" s="107">
        <v>54.2</v>
      </c>
    </row>
    <row r="20" spans="1:11" ht="13.5" thickBot="1" x14ac:dyDescent="0.25">
      <c r="B20" s="136" t="str">
        <f>LEFT(B19,7)&amp;" 2020"</f>
        <v>Ene-may 2020</v>
      </c>
      <c r="C20" s="107">
        <v>54.9</v>
      </c>
    </row>
    <row r="21" spans="1:11" ht="13.5" customHeight="1" x14ac:dyDescent="0.2">
      <c r="B21" s="77" t="s">
        <v>102</v>
      </c>
      <c r="C21" s="19"/>
      <c r="D21" s="40"/>
      <c r="H21" s="40"/>
      <c r="I21" s="40"/>
      <c r="J21" s="40"/>
    </row>
    <row r="22" spans="1:11" ht="13.5" customHeight="1" x14ac:dyDescent="0.2">
      <c r="B22" s="83" t="s">
        <v>7</v>
      </c>
      <c r="G22" s="19"/>
      <c r="H22" s="40"/>
      <c r="I22" s="40"/>
      <c r="J22" s="40"/>
    </row>
    <row r="23" spans="1:11" s="104" customFormat="1" ht="18" customHeight="1" x14ac:dyDescent="0.2">
      <c r="A23"/>
      <c r="B23" s="83" t="s">
        <v>103</v>
      </c>
    </row>
    <row r="24" spans="1:11" ht="12" customHeight="1" x14ac:dyDescent="0.2">
      <c r="B24" s="153"/>
      <c r="C24" s="153"/>
      <c r="D24" s="153"/>
      <c r="E24" s="153"/>
      <c r="F24" s="153"/>
      <c r="G24" s="153"/>
      <c r="H24" s="153"/>
      <c r="I24" s="153"/>
      <c r="J24" s="153"/>
      <c r="K24" s="153"/>
    </row>
    <row r="25" spans="1:11" ht="6.75" customHeight="1" x14ac:dyDescent="0.2">
      <c r="B25" s="104"/>
      <c r="C25" s="104"/>
      <c r="D25" s="104"/>
      <c r="E25" s="104"/>
      <c r="F25" s="104"/>
      <c r="G25" s="104"/>
      <c r="H25" s="104"/>
      <c r="I25" s="104"/>
      <c r="J25" s="104"/>
    </row>
    <row r="26" spans="1:11" ht="18" x14ac:dyDescent="0.25">
      <c r="B26" s="226" t="s">
        <v>104</v>
      </c>
      <c r="C26" s="226"/>
      <c r="D26" s="226"/>
      <c r="E26" s="226"/>
      <c r="F26" s="226"/>
      <c r="G26" s="226"/>
      <c r="H26" s="226"/>
      <c r="I26" s="226"/>
      <c r="J26" s="226"/>
      <c r="K26" s="226"/>
    </row>
    <row r="27" spans="1:11" ht="21" customHeight="1" thickBot="1" x14ac:dyDescent="0.25">
      <c r="B27" s="230" t="s">
        <v>91</v>
      </c>
      <c r="C27" s="230"/>
      <c r="D27" s="230"/>
      <c r="E27" s="230"/>
      <c r="F27" s="230"/>
      <c r="G27" s="230"/>
      <c r="H27" s="230"/>
      <c r="I27" s="230"/>
      <c r="J27" s="230"/>
      <c r="K27" s="230"/>
    </row>
    <row r="28" spans="1:11" ht="13.5" thickBot="1" x14ac:dyDescent="0.25">
      <c r="B28" s="9" t="s">
        <v>43</v>
      </c>
      <c r="C28" s="9" t="s">
        <v>92</v>
      </c>
    </row>
    <row r="29" spans="1:11" ht="12.75" x14ac:dyDescent="0.2">
      <c r="B29" s="111" t="s">
        <v>105</v>
      </c>
      <c r="C29" s="114">
        <v>40.768730343641899</v>
      </c>
    </row>
    <row r="30" spans="1:11" ht="12.75" x14ac:dyDescent="0.2">
      <c r="B30" s="111" t="s">
        <v>118</v>
      </c>
      <c r="C30" s="114">
        <v>55.572411212421898</v>
      </c>
    </row>
    <row r="31" spans="1:11" ht="12.75" x14ac:dyDescent="0.2">
      <c r="B31" s="111" t="s">
        <v>121</v>
      </c>
      <c r="C31" s="114">
        <v>52.193907948462801</v>
      </c>
    </row>
    <row r="32" spans="1:11" ht="13.5" thickBot="1" x14ac:dyDescent="0.25">
      <c r="B32" s="111" t="s">
        <v>133</v>
      </c>
      <c r="C32" s="114">
        <v>50.9071594952079</v>
      </c>
    </row>
    <row r="33" spans="2:11" ht="13.5" hidden="1" thickBot="1" x14ac:dyDescent="0.25">
      <c r="B33" s="111"/>
      <c r="C33" s="114"/>
    </row>
    <row r="34" spans="2:11" ht="13.5" thickBot="1" x14ac:dyDescent="0.25">
      <c r="B34" s="162">
        <v>45292</v>
      </c>
      <c r="C34" s="107">
        <v>51.866127489471303</v>
      </c>
    </row>
    <row r="35" spans="2:11" ht="13.5" thickBot="1" x14ac:dyDescent="0.25">
      <c r="B35" s="162">
        <v>45658</v>
      </c>
      <c r="C35" s="107">
        <v>50.976827877860501</v>
      </c>
    </row>
    <row r="36" spans="2:11" ht="12.75" x14ac:dyDescent="0.2">
      <c r="C36"/>
    </row>
    <row r="37" spans="2:11" ht="12.75" x14ac:dyDescent="0.2">
      <c r="C37"/>
    </row>
    <row r="38" spans="2:11" ht="12.75" x14ac:dyDescent="0.2">
      <c r="C38"/>
    </row>
    <row r="39" spans="2:11" ht="12.75" x14ac:dyDescent="0.2">
      <c r="C39"/>
    </row>
    <row r="40" spans="2:11" ht="12.75" x14ac:dyDescent="0.2">
      <c r="C40"/>
    </row>
    <row r="41" spans="2:11" ht="12.75" x14ac:dyDescent="0.2">
      <c r="C41"/>
    </row>
    <row r="42" spans="2:11" ht="12.75" x14ac:dyDescent="0.2">
      <c r="C42"/>
    </row>
    <row r="43" spans="2:11" ht="12.75" x14ac:dyDescent="0.2"/>
    <row r="44" spans="2:11" ht="12.75" x14ac:dyDescent="0.2"/>
    <row r="45" spans="2:11" ht="12.75" x14ac:dyDescent="0.2">
      <c r="B45" s="77" t="s">
        <v>106</v>
      </c>
      <c r="C45" s="19"/>
      <c r="D45" s="40"/>
      <c r="H45" s="40"/>
      <c r="I45" s="40"/>
      <c r="J45" s="40"/>
    </row>
    <row r="46" spans="2:11" ht="13.5" customHeight="1" x14ac:dyDescent="0.2">
      <c r="B46" s="83" t="s">
        <v>7</v>
      </c>
      <c r="G46" s="19"/>
      <c r="H46" s="40"/>
      <c r="I46" s="40"/>
      <c r="J46" s="40"/>
    </row>
    <row r="47" spans="2:11" ht="12.75" x14ac:dyDescent="0.2">
      <c r="B47" s="231" t="s">
        <v>103</v>
      </c>
      <c r="C47" s="104"/>
      <c r="D47" s="104"/>
      <c r="E47" s="104"/>
      <c r="F47" s="104"/>
      <c r="G47" s="104"/>
      <c r="H47" s="104"/>
      <c r="I47" s="104"/>
      <c r="J47" s="104"/>
      <c r="K47" s="104"/>
    </row>
    <row r="48" spans="2:11" ht="13.5" customHeight="1" x14ac:dyDescent="0.2">
      <c r="B48" s="153"/>
      <c r="C48" s="153"/>
      <c r="D48" s="153"/>
      <c r="E48" s="153"/>
      <c r="F48" s="153"/>
      <c r="G48" s="153"/>
      <c r="H48" s="153"/>
      <c r="I48" s="153"/>
      <c r="J48" s="153"/>
      <c r="K48" s="153"/>
    </row>
    <row r="49" spans="2:11" ht="12" customHeight="1" x14ac:dyDescent="0.2">
      <c r="B49" s="104"/>
      <c r="C49" s="104"/>
      <c r="D49" s="104"/>
      <c r="E49" s="104"/>
      <c r="F49" s="104"/>
      <c r="G49" s="104"/>
      <c r="H49" s="104"/>
      <c r="I49" s="104"/>
      <c r="J49" s="104"/>
    </row>
    <row r="50" spans="2:11" ht="12" customHeight="1" x14ac:dyDescent="0.2">
      <c r="B50" s="189" t="s">
        <v>119</v>
      </c>
      <c r="C50" s="189"/>
      <c r="D50" s="189"/>
      <c r="E50" s="189"/>
      <c r="F50" s="189"/>
      <c r="G50" s="189"/>
      <c r="H50" s="189"/>
      <c r="I50" s="189"/>
      <c r="J50" s="189"/>
      <c r="K50" s="189"/>
    </row>
    <row r="51" spans="2:11" ht="18" x14ac:dyDescent="0.25">
      <c r="B51" s="226" t="s">
        <v>107</v>
      </c>
      <c r="C51" s="226"/>
      <c r="D51" s="226"/>
      <c r="E51" s="226"/>
      <c r="F51" s="226"/>
      <c r="G51" s="226"/>
      <c r="H51" s="226"/>
      <c r="I51" s="226"/>
      <c r="J51" s="226"/>
      <c r="K51" s="226"/>
    </row>
    <row r="52" spans="2:11" ht="12" customHeight="1" x14ac:dyDescent="0.2">
      <c r="B52" s="104"/>
      <c r="C52" s="104"/>
      <c r="D52" s="104"/>
      <c r="E52" s="104"/>
      <c r="F52" s="104"/>
      <c r="G52" s="104"/>
      <c r="H52" s="104"/>
      <c r="I52" s="104"/>
      <c r="J52" s="104"/>
    </row>
    <row r="53" spans="2:11" ht="12" customHeight="1" thickBot="1" x14ac:dyDescent="0.25">
      <c r="B53" s="104"/>
      <c r="C53" s="104"/>
      <c r="D53" s="104"/>
      <c r="E53" s="104"/>
      <c r="F53" s="104"/>
      <c r="G53" s="104"/>
      <c r="H53" s="104"/>
      <c r="I53" s="104"/>
      <c r="J53" s="104"/>
    </row>
    <row r="54" spans="2:11" ht="12" customHeight="1" thickBot="1" x14ac:dyDescent="0.25">
      <c r="B54" s="113" t="s">
        <v>43</v>
      </c>
      <c r="C54" s="9" t="s">
        <v>92</v>
      </c>
      <c r="D54" s="134"/>
      <c r="E54" s="104"/>
      <c r="F54" s="104"/>
      <c r="G54" s="104"/>
      <c r="H54" s="104"/>
      <c r="I54" s="104"/>
      <c r="J54" s="104"/>
    </row>
    <row r="55" spans="2:11" ht="12" customHeight="1" x14ac:dyDescent="0.2">
      <c r="B55" s="109">
        <v>2008</v>
      </c>
      <c r="C55" s="137">
        <v>1.6519265204504101</v>
      </c>
      <c r="D55" s="132"/>
      <c r="E55" s="104"/>
      <c r="F55" s="104"/>
      <c r="G55" s="104"/>
      <c r="H55" s="104"/>
      <c r="I55" s="104"/>
      <c r="J55" s="104"/>
    </row>
    <row r="56" spans="2:11" ht="12" customHeight="1" x14ac:dyDescent="0.2">
      <c r="B56" s="110">
        <v>2009</v>
      </c>
      <c r="C56" s="138">
        <v>-6.6646407017565101</v>
      </c>
      <c r="D56" s="133"/>
      <c r="E56" s="104"/>
      <c r="F56" s="104"/>
      <c r="G56" s="104"/>
      <c r="H56" s="104"/>
      <c r="I56" s="104"/>
      <c r="J56" s="104"/>
    </row>
    <row r="57" spans="2:11" ht="12" customHeight="1" x14ac:dyDescent="0.2">
      <c r="B57" s="110">
        <v>2010</v>
      </c>
      <c r="C57" s="138">
        <v>3.8045574828740047</v>
      </c>
      <c r="D57" s="133"/>
      <c r="E57" s="104"/>
      <c r="F57" s="104"/>
      <c r="G57" s="104"/>
      <c r="H57" s="104"/>
      <c r="I57" s="104"/>
      <c r="J57" s="104"/>
    </row>
    <row r="58" spans="2:11" ht="12" customHeight="1" x14ac:dyDescent="0.2">
      <c r="B58" s="110" t="s">
        <v>93</v>
      </c>
      <c r="C58" s="138">
        <v>7.8326312836903389</v>
      </c>
      <c r="D58" s="133"/>
      <c r="E58" s="104"/>
      <c r="F58" s="104"/>
      <c r="G58" s="104"/>
      <c r="H58" s="104"/>
      <c r="I58" s="104"/>
      <c r="J58" s="104"/>
    </row>
    <row r="59" spans="2:11" ht="12" customHeight="1" x14ac:dyDescent="0.2">
      <c r="B59" s="110" t="s">
        <v>94</v>
      </c>
      <c r="C59" s="138">
        <v>6.5543550177452392</v>
      </c>
      <c r="D59" s="133"/>
      <c r="E59" s="104"/>
      <c r="F59" s="104"/>
      <c r="G59" s="104"/>
      <c r="H59" s="104"/>
      <c r="I59" s="104"/>
      <c r="J59" s="104"/>
    </row>
    <row r="60" spans="2:11" ht="12" customHeight="1" x14ac:dyDescent="0.2">
      <c r="B60" s="110" t="s">
        <v>95</v>
      </c>
      <c r="C60" s="138">
        <v>0.9223098358382753</v>
      </c>
      <c r="D60" s="133"/>
      <c r="E60" s="104"/>
      <c r="F60" s="104"/>
      <c r="G60" s="104"/>
      <c r="H60" s="104"/>
      <c r="I60" s="104"/>
      <c r="J60" s="104"/>
    </row>
    <row r="61" spans="2:11" ht="12" customHeight="1" x14ac:dyDescent="0.2">
      <c r="B61" s="110" t="s">
        <v>108</v>
      </c>
      <c r="C61" s="138">
        <v>6.1300295588515352</v>
      </c>
      <c r="D61" s="133"/>
      <c r="E61" s="104"/>
      <c r="F61" s="104"/>
      <c r="G61" s="104"/>
      <c r="H61" s="104"/>
      <c r="I61" s="104"/>
      <c r="J61" s="104"/>
    </row>
    <row r="62" spans="2:11" ht="12" customHeight="1" x14ac:dyDescent="0.2">
      <c r="B62" s="110" t="s">
        <v>109</v>
      </c>
      <c r="C62" s="138">
        <v>9.9748924952900211</v>
      </c>
      <c r="D62" s="104"/>
      <c r="E62" s="104"/>
      <c r="F62" s="104"/>
      <c r="G62" s="104"/>
      <c r="H62" s="104"/>
      <c r="I62" s="104"/>
      <c r="J62" s="104"/>
    </row>
    <row r="63" spans="2:11" ht="12" customHeight="1" x14ac:dyDescent="0.2">
      <c r="B63" s="102" t="s">
        <v>110</v>
      </c>
      <c r="C63" s="138">
        <v>5.245017249189643</v>
      </c>
      <c r="D63" s="104"/>
      <c r="E63" s="104"/>
      <c r="F63" s="104"/>
      <c r="G63" s="104"/>
      <c r="H63" s="104"/>
      <c r="I63" s="104"/>
      <c r="J63" s="104"/>
    </row>
    <row r="64" spans="2:11" ht="12" customHeight="1" x14ac:dyDescent="0.2">
      <c r="B64" s="111" t="s">
        <v>111</v>
      </c>
      <c r="C64" s="139">
        <v>0.17018409625215725</v>
      </c>
      <c r="D64" s="104"/>
      <c r="E64" s="104"/>
      <c r="F64" s="104"/>
      <c r="G64" s="104"/>
      <c r="H64" s="104"/>
      <c r="I64" s="104"/>
      <c r="J64" s="104"/>
    </row>
    <row r="65" spans="2:11" ht="12.75" x14ac:dyDescent="0.2">
      <c r="B65" s="110" t="s">
        <v>112</v>
      </c>
      <c r="C65" s="138">
        <v>7.6997166640746517</v>
      </c>
      <c r="D65" s="104"/>
      <c r="E65" s="104"/>
      <c r="F65" s="104"/>
      <c r="G65" s="104"/>
      <c r="H65" s="104"/>
      <c r="I65" s="104"/>
      <c r="J65" s="104"/>
    </row>
    <row r="66" spans="2:11" ht="12.75" x14ac:dyDescent="0.2">
      <c r="B66" s="111" t="str">
        <f>B17</f>
        <v>2019 (p)</v>
      </c>
      <c r="C66" s="114">
        <v>10.595808839127599</v>
      </c>
      <c r="D66" s="104"/>
      <c r="E66" s="104"/>
      <c r="F66" s="104"/>
      <c r="G66" s="104"/>
      <c r="H66" s="104"/>
      <c r="I66" s="104"/>
      <c r="J66" s="104"/>
    </row>
    <row r="67" spans="2:11" ht="13.5" thickBot="1" x14ac:dyDescent="0.25">
      <c r="B67" s="111"/>
      <c r="C67" s="114"/>
      <c r="D67" s="104"/>
      <c r="E67" s="104"/>
      <c r="F67" s="104"/>
      <c r="G67" s="104"/>
      <c r="H67" s="104"/>
      <c r="I67" s="104"/>
      <c r="J67" s="104"/>
    </row>
    <row r="68" spans="2:11" ht="13.5" thickBot="1" x14ac:dyDescent="0.25">
      <c r="B68" s="151" t="str">
        <f t="shared" ref="B68:B69" si="0">B19</f>
        <v>Ene-may 2019</v>
      </c>
      <c r="C68" s="107">
        <v>11.2645857209603</v>
      </c>
      <c r="D68" s="104"/>
      <c r="E68" s="104"/>
      <c r="F68" s="104"/>
      <c r="G68" s="104"/>
      <c r="H68" s="104"/>
      <c r="I68" s="104"/>
      <c r="J68" s="104"/>
    </row>
    <row r="69" spans="2:11" ht="13.5" thickBot="1" x14ac:dyDescent="0.25">
      <c r="B69" s="151" t="str">
        <f t="shared" si="0"/>
        <v>Ene-may 2020</v>
      </c>
      <c r="C69" s="107">
        <v>-42.7152374137085</v>
      </c>
      <c r="D69" s="104"/>
      <c r="E69" s="104"/>
      <c r="F69" s="104"/>
      <c r="G69" s="104"/>
      <c r="H69" s="104"/>
      <c r="I69" s="104"/>
      <c r="J69" s="104"/>
    </row>
    <row r="70" spans="2:11" ht="12" customHeight="1" x14ac:dyDescent="0.2">
      <c r="B70" s="77" t="s">
        <v>113</v>
      </c>
      <c r="C70" s="135"/>
      <c r="D70" s="104"/>
      <c r="E70" s="104"/>
      <c r="F70" s="104"/>
      <c r="G70" s="104"/>
      <c r="H70" s="104"/>
      <c r="I70" s="104"/>
      <c r="J70" s="104"/>
    </row>
    <row r="71" spans="2:11" ht="12" customHeight="1" x14ac:dyDescent="0.2">
      <c r="B71" s="83" t="s">
        <v>7</v>
      </c>
      <c r="C71" s="135"/>
      <c r="D71" s="104"/>
      <c r="E71" s="104"/>
      <c r="F71" s="104"/>
      <c r="G71" s="104"/>
      <c r="H71" s="104"/>
      <c r="I71" s="104"/>
      <c r="J71" s="104"/>
    </row>
    <row r="72" spans="2:11" ht="12" customHeight="1" x14ac:dyDescent="0.2">
      <c r="B72" s="77" t="s">
        <v>114</v>
      </c>
      <c r="C72" s="135"/>
      <c r="D72" s="104"/>
      <c r="E72" s="104"/>
      <c r="F72" s="104"/>
      <c r="G72" s="104"/>
      <c r="H72" s="104"/>
      <c r="I72" s="104"/>
      <c r="J72" s="104"/>
    </row>
    <row r="73" spans="2:11" ht="12" customHeight="1" x14ac:dyDescent="0.2">
      <c r="B73" s="83" t="s">
        <v>115</v>
      </c>
      <c r="C73" s="104"/>
      <c r="D73" s="104"/>
      <c r="E73" s="104"/>
      <c r="F73" s="104"/>
      <c r="G73" s="104"/>
      <c r="H73" s="104"/>
      <c r="I73" s="104"/>
      <c r="J73" s="104"/>
    </row>
    <row r="74" spans="2:11" ht="12" customHeight="1" x14ac:dyDescent="0.2">
      <c r="B74" s="104"/>
      <c r="C74" s="104"/>
      <c r="D74" s="104"/>
      <c r="E74" s="104"/>
      <c r="F74" s="104"/>
      <c r="G74" s="104"/>
      <c r="H74" s="104"/>
      <c r="I74" s="104"/>
      <c r="J74" s="104"/>
    </row>
    <row r="75" spans="2:11" ht="12" customHeight="1" x14ac:dyDescent="0.2">
      <c r="B75" s="153"/>
      <c r="C75" s="153"/>
      <c r="D75" s="153"/>
      <c r="E75" s="153"/>
      <c r="F75" s="153"/>
      <c r="G75" s="153"/>
      <c r="H75" s="153"/>
      <c r="I75" s="104"/>
      <c r="J75" s="104"/>
    </row>
    <row r="76" spans="2:11" ht="18" x14ac:dyDescent="0.25">
      <c r="B76" s="226" t="s">
        <v>116</v>
      </c>
      <c r="C76" s="226"/>
      <c r="D76" s="226"/>
      <c r="E76" s="226"/>
      <c r="F76" s="226"/>
      <c r="G76" s="226"/>
      <c r="H76" s="226"/>
      <c r="I76" s="226"/>
      <c r="J76" s="226"/>
      <c r="K76" s="226"/>
    </row>
    <row r="77" spans="2:11" ht="12" customHeight="1" x14ac:dyDescent="0.2">
      <c r="B77" s="104"/>
      <c r="C77" s="104"/>
      <c r="D77" s="104"/>
      <c r="E77" s="104"/>
      <c r="F77" s="104"/>
      <c r="G77" s="104"/>
      <c r="H77" s="104"/>
      <c r="I77" s="104"/>
      <c r="J77" s="104"/>
    </row>
    <row r="78" spans="2:11" ht="12" customHeight="1" x14ac:dyDescent="0.2">
      <c r="B78" s="104"/>
      <c r="C78" s="104"/>
      <c r="D78" s="104"/>
      <c r="E78" s="104"/>
      <c r="F78" s="104"/>
      <c r="G78" s="104"/>
      <c r="H78" s="104"/>
      <c r="I78" s="104"/>
      <c r="J78" s="104"/>
    </row>
    <row r="79" spans="2:11" ht="12" customHeight="1" thickBot="1" x14ac:dyDescent="0.25">
      <c r="B79" s="104"/>
      <c r="C79" s="104"/>
      <c r="D79" s="104"/>
      <c r="E79" s="104"/>
      <c r="F79" s="104"/>
      <c r="G79" s="104"/>
      <c r="H79" s="104"/>
      <c r="I79" s="104"/>
      <c r="J79" s="104"/>
    </row>
    <row r="80" spans="2:11" ht="12" customHeight="1" thickBot="1" x14ac:dyDescent="0.25">
      <c r="B80" s="9" t="s">
        <v>43</v>
      </c>
      <c r="C80" s="9" t="s">
        <v>92</v>
      </c>
      <c r="D80" s="134"/>
      <c r="E80" s="104"/>
      <c r="F80" s="104"/>
      <c r="G80" s="104"/>
      <c r="H80" s="104"/>
      <c r="I80" s="104"/>
      <c r="J80" s="104"/>
    </row>
    <row r="81" spans="2:11" ht="12" customHeight="1" x14ac:dyDescent="0.2">
      <c r="B81" s="111" t="s">
        <v>105</v>
      </c>
      <c r="C81" s="114">
        <v>100.55262969906001</v>
      </c>
      <c r="D81" s="134"/>
      <c r="E81" s="104"/>
      <c r="F81" s="104"/>
      <c r="G81" s="104"/>
      <c r="H81" s="104"/>
      <c r="I81" s="104"/>
      <c r="J81" s="104"/>
    </row>
    <row r="82" spans="2:11" ht="12" customHeight="1" x14ac:dyDescent="0.2">
      <c r="B82" s="111" t="s">
        <v>118</v>
      </c>
      <c r="C82" s="114">
        <v>44.167823930743801</v>
      </c>
      <c r="D82" s="134"/>
      <c r="E82" s="104"/>
      <c r="F82" s="104"/>
      <c r="G82" s="104"/>
      <c r="H82" s="104"/>
      <c r="I82" s="104"/>
      <c r="J82" s="104"/>
    </row>
    <row r="83" spans="2:11" ht="12" customHeight="1" x14ac:dyDescent="0.2">
      <c r="B83" s="163" t="s">
        <v>121</v>
      </c>
      <c r="C83" s="139">
        <v>-3.8321202572609998</v>
      </c>
      <c r="D83" s="134"/>
      <c r="E83" s="104"/>
      <c r="F83" s="104"/>
      <c r="G83" s="104"/>
      <c r="H83" s="104"/>
      <c r="I83" s="104"/>
      <c r="J83" s="104"/>
    </row>
    <row r="84" spans="2:11" ht="12" customHeight="1" thickBot="1" x14ac:dyDescent="0.25">
      <c r="B84" s="163" t="s">
        <v>133</v>
      </c>
      <c r="C84" s="166">
        <v>-3.5569865353789001</v>
      </c>
      <c r="D84" s="134"/>
      <c r="E84" s="104"/>
      <c r="F84" s="104"/>
      <c r="G84" s="104"/>
      <c r="H84" s="104"/>
      <c r="I84" s="104"/>
      <c r="J84" s="104"/>
    </row>
    <row r="85" spans="2:11" ht="12" customHeight="1" thickBot="1" x14ac:dyDescent="0.25">
      <c r="B85" s="151">
        <f>B34</f>
        <v>45292</v>
      </c>
      <c r="C85" s="107">
        <v>-10.529997782016</v>
      </c>
      <c r="D85" s="134"/>
      <c r="E85" s="104"/>
      <c r="F85" s="104"/>
      <c r="G85" s="104"/>
      <c r="H85" s="104"/>
      <c r="I85" s="104"/>
      <c r="J85" s="104"/>
    </row>
    <row r="86" spans="2:11" ht="12" customHeight="1" thickBot="1" x14ac:dyDescent="0.25">
      <c r="B86" s="151">
        <f>B35</f>
        <v>45658</v>
      </c>
      <c r="C86" s="107">
        <v>1.50872986781809</v>
      </c>
      <c r="D86" s="132"/>
      <c r="E86" s="104"/>
      <c r="F86" s="104"/>
      <c r="G86" s="104"/>
      <c r="H86" s="104"/>
      <c r="I86" s="104"/>
      <c r="J86" s="104"/>
    </row>
    <row r="87" spans="2:11" ht="12" customHeight="1" x14ac:dyDescent="0.2">
      <c r="D87" s="133"/>
      <c r="E87" s="104"/>
      <c r="F87" s="104"/>
      <c r="G87" s="104"/>
      <c r="H87" s="104"/>
      <c r="I87" s="104"/>
      <c r="J87" s="104"/>
    </row>
    <row r="88" spans="2:11" ht="12" customHeight="1" x14ac:dyDescent="0.2">
      <c r="D88" s="133"/>
      <c r="E88" s="104"/>
      <c r="F88" s="104"/>
      <c r="G88" s="104"/>
      <c r="H88" s="104"/>
      <c r="I88" s="104"/>
      <c r="J88" s="104"/>
    </row>
    <row r="89" spans="2:11" ht="12" customHeight="1" x14ac:dyDescent="0.2">
      <c r="D89" s="133"/>
      <c r="E89" s="104"/>
      <c r="F89" s="104"/>
      <c r="G89" s="104"/>
      <c r="H89" s="104"/>
      <c r="I89" s="104"/>
      <c r="J89" s="104"/>
    </row>
    <row r="90" spans="2:11" ht="12" customHeight="1" x14ac:dyDescent="0.2">
      <c r="B90" s="135"/>
      <c r="C90" s="135"/>
      <c r="D90" s="133"/>
      <c r="E90" s="104"/>
      <c r="F90" s="104"/>
      <c r="G90" s="104"/>
      <c r="H90" s="104"/>
      <c r="I90" s="104"/>
      <c r="J90" s="104"/>
    </row>
    <row r="91" spans="2:11" ht="12" customHeight="1" x14ac:dyDescent="0.2">
      <c r="B91" s="135"/>
      <c r="C91" s="135"/>
      <c r="D91" s="133"/>
      <c r="E91" s="104"/>
      <c r="F91" s="104"/>
      <c r="G91" s="104"/>
      <c r="H91" s="104"/>
      <c r="I91" s="104"/>
      <c r="J91" s="104"/>
    </row>
    <row r="92" spans="2:11" ht="12" customHeight="1" x14ac:dyDescent="0.2">
      <c r="B92" s="135"/>
      <c r="C92" s="135"/>
      <c r="D92" s="133"/>
      <c r="E92" s="104"/>
      <c r="F92" s="104"/>
      <c r="G92" s="104"/>
      <c r="H92" s="104"/>
      <c r="I92" s="104"/>
      <c r="J92" s="104"/>
    </row>
    <row r="93" spans="2:11" ht="12" customHeight="1" x14ac:dyDescent="0.2">
      <c r="B93" s="77" t="s">
        <v>117</v>
      </c>
      <c r="C93" s="135"/>
      <c r="D93" s="104"/>
      <c r="E93" s="104"/>
      <c r="F93" s="104"/>
      <c r="G93" s="104"/>
      <c r="H93" s="104"/>
      <c r="I93" s="104"/>
      <c r="J93" s="104"/>
    </row>
    <row r="94" spans="2:11" ht="12" customHeight="1" x14ac:dyDescent="0.2">
      <c r="B94" s="83" t="s">
        <v>7</v>
      </c>
      <c r="C94" s="135"/>
      <c r="D94" s="104"/>
      <c r="E94" s="104"/>
      <c r="F94" s="104"/>
      <c r="G94" s="104"/>
      <c r="H94" s="104"/>
      <c r="I94" s="104"/>
      <c r="J94" s="104"/>
    </row>
    <row r="95" spans="2:11" ht="12" customHeight="1" x14ac:dyDescent="0.2">
      <c r="B95" s="77" t="s">
        <v>114</v>
      </c>
      <c r="C95" s="135"/>
      <c r="D95" s="104"/>
      <c r="E95" s="104"/>
      <c r="F95" s="104"/>
      <c r="G95" s="104"/>
      <c r="H95" s="104"/>
      <c r="I95" s="104"/>
      <c r="J95" s="104"/>
    </row>
    <row r="96" spans="2:11" ht="14.25" customHeight="1" x14ac:dyDescent="0.2">
      <c r="B96" s="186" t="s">
        <v>123</v>
      </c>
      <c r="C96" s="184"/>
      <c r="D96" s="184"/>
      <c r="E96" s="184"/>
      <c r="F96" s="184"/>
      <c r="G96" s="184"/>
      <c r="H96" s="184"/>
      <c r="I96" s="184"/>
      <c r="J96" s="184"/>
      <c r="K96" s="184"/>
    </row>
    <row r="97" spans="2:11" ht="12" customHeight="1" x14ac:dyDescent="0.2">
      <c r="B97" s="186" t="s">
        <v>124</v>
      </c>
      <c r="C97" s="184"/>
      <c r="D97" s="184"/>
      <c r="E97" s="184"/>
      <c r="F97" s="184"/>
      <c r="G97" s="184"/>
      <c r="H97" s="184"/>
      <c r="I97" s="184"/>
      <c r="J97" s="184"/>
      <c r="K97" s="184"/>
    </row>
  </sheetData>
  <mergeCells count="7">
    <mergeCell ref="B76:K76"/>
    <mergeCell ref="B1:K1"/>
    <mergeCell ref="B50:K50"/>
    <mergeCell ref="B51:K51"/>
    <mergeCell ref="B3:K3"/>
    <mergeCell ref="B26:K26"/>
    <mergeCell ref="B27:K27"/>
  </mergeCells>
  <phoneticPr fontId="5" type="noConversion"/>
  <printOptions horizontalCentered="1"/>
  <pageMargins left="0.6692913385826772" right="0.70866141732283472" top="1.5748031496062993" bottom="1.5748031496062993" header="0.39370078740157483" footer="0.78740157480314965"/>
  <pageSetup scale="84" fitToHeight="0" orientation="portrait" r:id="rId1"/>
  <headerFooter alignWithMargins="0">
    <oddHeader>&amp;C&amp;G&amp;RSección 5: Turismo</oddHeader>
    <oddFooter>&amp;L&amp;"Tahoma,Negrita Cursiva"Oficina de Estudios Económicos&amp;R&amp;D</oddFooter>
  </headerFooter>
  <rowBreaks count="1" manualBreakCount="1">
    <brk id="48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pg. 10</vt:lpstr>
      <vt:lpstr>pg. 11</vt:lpstr>
      <vt:lpstr>pg. 12</vt:lpstr>
      <vt:lpstr>pg. 13</vt:lpstr>
      <vt:lpstr>pg. 14</vt:lpstr>
      <vt:lpstr>'pg. 10'!Área_de_impresión</vt:lpstr>
      <vt:lpstr>'pg. 11'!Área_de_impresión</vt:lpstr>
      <vt:lpstr>'pg. 12'!Área_de_impresión</vt:lpstr>
      <vt:lpstr>'pg. 14'!Área_de_impresión</vt:lpstr>
    </vt:vector>
  </TitlesOfParts>
  <Manager/>
  <Company>MINISTERIO DE COMERCIO, INDUSTRIA Y TURISMO-OEE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Intercambiables</dc:title>
  <dc:subject>05 Sección Turismo</dc:subject>
  <dc:creator>Nicolas Orlando Lopez Pira; Edgar Céspedes</dc:creator>
  <cp:keywords>Elaboró: Nicolas Lopez_x000d_
Revisó y aprobó:  Helena Hernandez_x000d_
Fecha:                   21/02/2025Ag</cp:keywords>
  <dc:description>Elaboró: Edgar Céspedes_x000d_
Revisó y aprobó:  Helena Hernandez_x000d_
Fecha:                   28/03/2025;</dc:description>
  <cp:lastModifiedBy>Nicolas Orlando Lopez Pira</cp:lastModifiedBy>
  <cp:revision/>
  <cp:lastPrinted>2024-07-18T19:18:49Z</cp:lastPrinted>
  <dcterms:created xsi:type="dcterms:W3CDTF">2007-05-16T15:40:44Z</dcterms:created>
  <dcterms:modified xsi:type="dcterms:W3CDTF">2025-03-28T16:39:26Z</dcterms:modified>
  <cp:category/>
  <cp:contentStatus/>
</cp:coreProperties>
</file>