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OBSERVATORIO\TRABAJO\ESTUDIOS ECONOMICOS\140-30-ADMINI Y MANT BD\140-30-2-Prod Estad\OEE TURISMO\3. Producto Estadisiticas Intercambiables\2020\"/>
    </mc:Choice>
  </mc:AlternateContent>
  <bookViews>
    <workbookView xWindow="0" yWindow="0" windowWidth="20490" windowHeight="7455" tabRatio="619" firstSheet="1" activeTab="4"/>
  </bookViews>
  <sheets>
    <sheet name="pg. 10" sheetId="39" r:id="rId1"/>
    <sheet name="pg. 11" sheetId="40" r:id="rId2"/>
    <sheet name="pg. 12" sheetId="35" r:id="rId3"/>
    <sheet name="pg. 13" sheetId="36" r:id="rId4"/>
    <sheet name="pg. 14" sheetId="37" r:id="rId5"/>
  </sheets>
  <definedNames>
    <definedName name="_xlnm.Print_Area" localSheetId="0">'pg. 10'!$A$1:$K$46</definedName>
    <definedName name="_xlnm.Print_Area" localSheetId="1">'pg. 11'!$A$1:$J$54</definedName>
    <definedName name="_xlnm.Print_Area" localSheetId="2">'pg. 12'!$A$1:$M$56</definedName>
    <definedName name="_xlnm.Print_Area" localSheetId="3">'pg. 13'!$A$1:$J$47</definedName>
    <definedName name="_xlnm.Print_Area" localSheetId="4">'pg. 14'!$B:$K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3" i="36" l="1"/>
  <c r="D43" i="36"/>
  <c r="E43" i="36"/>
  <c r="C21" i="36"/>
  <c r="D21" i="36"/>
  <c r="B69" i="37" l="1"/>
  <c r="B70" i="37"/>
  <c r="B32" i="37" l="1"/>
  <c r="B82" i="37" s="1"/>
  <c r="B29" i="37"/>
  <c r="E21" i="36" l="1"/>
  <c r="F21" i="36"/>
  <c r="E19" i="39" l="1"/>
  <c r="E20" i="39"/>
  <c r="G43" i="36" l="1"/>
  <c r="H21" i="36"/>
  <c r="G21" i="36"/>
  <c r="I30" i="35" l="1"/>
  <c r="H32" i="35"/>
  <c r="H31" i="35"/>
  <c r="A20" i="35"/>
  <c r="B20" i="37"/>
  <c r="E42" i="35"/>
  <c r="D42" i="35"/>
  <c r="C42" i="35"/>
  <c r="H42" i="35" s="1"/>
  <c r="B42" i="35"/>
  <c r="I41" i="35"/>
  <c r="H41" i="35"/>
  <c r="I40" i="35"/>
  <c r="H40" i="35"/>
  <c r="I39" i="35"/>
  <c r="H39" i="35"/>
  <c r="I38" i="35"/>
  <c r="H38" i="35"/>
  <c r="I37" i="35"/>
  <c r="H37" i="35"/>
  <c r="G37" i="35"/>
  <c r="I36" i="35"/>
  <c r="H36" i="35"/>
  <c r="I35" i="35"/>
  <c r="H35" i="35"/>
  <c r="I34" i="35"/>
  <c r="H34" i="35"/>
  <c r="I33" i="35"/>
  <c r="H33" i="35"/>
  <c r="I32" i="35"/>
  <c r="I31" i="35"/>
  <c r="C18" i="35"/>
  <c r="C17" i="35"/>
  <c r="C16" i="35"/>
  <c r="C15" i="35"/>
  <c r="C14" i="35"/>
  <c r="C13" i="35"/>
  <c r="C12" i="35"/>
  <c r="C11" i="35"/>
  <c r="C10" i="35"/>
  <c r="C9" i="35"/>
  <c r="C8" i="35"/>
  <c r="F42" i="35" l="1"/>
  <c r="B19" i="35"/>
  <c r="G42" i="35"/>
  <c r="B20" i="35"/>
  <c r="C20" i="35" s="1"/>
  <c r="G33" i="35"/>
  <c r="F34" i="35"/>
  <c r="G39" i="35"/>
  <c r="G34" i="35"/>
  <c r="F31" i="35"/>
  <c r="G31" i="35"/>
  <c r="G36" i="35"/>
  <c r="I42" i="35"/>
  <c r="F32" i="35"/>
  <c r="F35" i="35"/>
  <c r="F38" i="35"/>
  <c r="F41" i="35"/>
  <c r="G32" i="35"/>
  <c r="G35" i="35"/>
  <c r="G38" i="35"/>
  <c r="G41" i="35"/>
  <c r="F33" i="35"/>
  <c r="F36" i="35"/>
  <c r="F39" i="35"/>
  <c r="F37" i="35"/>
  <c r="F40" i="35"/>
  <c r="G40" i="35"/>
  <c r="G30" i="36"/>
  <c r="H8" i="36"/>
  <c r="H30" i="36" s="1"/>
  <c r="G10" i="36"/>
  <c r="G8" i="36"/>
  <c r="C30" i="36"/>
  <c r="D30" i="36"/>
  <c r="E30" i="36"/>
  <c r="F30" i="36"/>
  <c r="B17" i="37"/>
  <c r="D21" i="40"/>
  <c r="C21" i="40"/>
  <c r="B21" i="40"/>
  <c r="C12" i="40" l="1"/>
  <c r="D12" i="40"/>
  <c r="F43" i="36" l="1"/>
  <c r="H43" i="36" s="1"/>
  <c r="G48" i="40" l="1"/>
  <c r="F48" i="40"/>
  <c r="F30" i="40"/>
  <c r="G30" i="40"/>
  <c r="G12" i="40"/>
  <c r="F12" i="40"/>
  <c r="E10" i="40" l="1"/>
  <c r="G30" i="35" l="1"/>
  <c r="F30" i="35"/>
  <c r="E30" i="35"/>
  <c r="D30" i="35"/>
  <c r="H20" i="36" l="1"/>
  <c r="G20" i="36"/>
  <c r="H19" i="36"/>
  <c r="G19" i="36"/>
  <c r="H18" i="36"/>
  <c r="G18" i="36"/>
  <c r="H17" i="36"/>
  <c r="G17" i="36"/>
  <c r="H16" i="36"/>
  <c r="G16" i="36"/>
  <c r="H15" i="36"/>
  <c r="G15" i="36"/>
  <c r="H14" i="36"/>
  <c r="G14" i="36"/>
  <c r="H13" i="36"/>
  <c r="G13" i="36"/>
  <c r="H12" i="36"/>
  <c r="G12" i="36"/>
  <c r="H11" i="36"/>
  <c r="G11" i="36"/>
  <c r="H10" i="36"/>
  <c r="G38" i="36" l="1"/>
  <c r="H42" i="36"/>
  <c r="G42" i="36"/>
  <c r="H41" i="36"/>
  <c r="G41" i="36"/>
  <c r="H40" i="36"/>
  <c r="G40" i="36"/>
  <c r="H39" i="36"/>
  <c r="G39" i="36"/>
  <c r="H38" i="36"/>
  <c r="H37" i="36"/>
  <c r="G37" i="36"/>
  <c r="H36" i="36"/>
  <c r="G36" i="36"/>
  <c r="H35" i="36"/>
  <c r="G35" i="36"/>
  <c r="H34" i="36"/>
  <c r="G34" i="36"/>
  <c r="H33" i="36"/>
  <c r="G33" i="36"/>
  <c r="H32" i="36"/>
  <c r="G32" i="36"/>
  <c r="B30" i="40" l="1"/>
  <c r="C30" i="40" l="1"/>
  <c r="H11" i="40"/>
  <c r="H10" i="40"/>
  <c r="H9" i="40"/>
  <c r="E11" i="40"/>
  <c r="E9" i="40"/>
  <c r="B12" i="40"/>
  <c r="H30" i="40"/>
  <c r="D30" i="40"/>
  <c r="H29" i="40"/>
  <c r="H28" i="40"/>
  <c r="H27" i="40"/>
  <c r="H26" i="40"/>
  <c r="H25" i="40"/>
  <c r="H24" i="40"/>
  <c r="H23" i="40"/>
  <c r="E26" i="40"/>
  <c r="E25" i="40"/>
  <c r="E24" i="40"/>
  <c r="E23" i="40"/>
  <c r="E47" i="40"/>
  <c r="E46" i="40"/>
  <c r="E45" i="40"/>
  <c r="E44" i="40"/>
  <c r="E43" i="40"/>
  <c r="E42" i="40"/>
  <c r="E41" i="40"/>
  <c r="H47" i="40"/>
  <c r="H46" i="40"/>
  <c r="H45" i="40"/>
  <c r="H44" i="40"/>
  <c r="H43" i="40"/>
  <c r="H42" i="40"/>
  <c r="H41" i="40"/>
  <c r="D48" i="40"/>
  <c r="C48" i="40"/>
  <c r="B48" i="40"/>
  <c r="E12" i="40" l="1"/>
  <c r="E48" i="40"/>
  <c r="H48" i="40"/>
  <c r="H12" i="40"/>
  <c r="E30" i="40"/>
  <c r="B67" i="37" l="1"/>
  <c r="E35" i="39" l="1"/>
  <c r="E36" i="39"/>
  <c r="E37" i="39"/>
  <c r="E38" i="39"/>
  <c r="E39" i="39"/>
  <c r="E40" i="39"/>
  <c r="E41" i="39"/>
  <c r="E42" i="39"/>
  <c r="E44" i="39"/>
  <c r="E11" i="39" l="1"/>
  <c r="E12" i="39"/>
  <c r="E13" i="39"/>
  <c r="E14" i="39"/>
  <c r="E15" i="39"/>
  <c r="E16" i="39"/>
  <c r="E17" i="39"/>
  <c r="E18" i="39"/>
  <c r="E21" i="39"/>
  <c r="E10" i="39"/>
  <c r="E34" i="39"/>
  <c r="F8" i="39" l="1"/>
  <c r="E7" i="40" l="1"/>
  <c r="E39" i="40" s="1"/>
  <c r="D39" i="40"/>
  <c r="C39" i="40"/>
  <c r="B39" i="40"/>
  <c r="A37" i="40"/>
  <c r="H21" i="40"/>
  <c r="H39" i="40" s="1"/>
  <c r="G21" i="40"/>
  <c r="G39" i="40" s="1"/>
  <c r="F21" i="40"/>
  <c r="F39" i="40" s="1"/>
  <c r="E21" i="40" l="1"/>
  <c r="E29" i="36"/>
  <c r="I6" i="36"/>
  <c r="I29" i="36"/>
  <c r="E29" i="40" l="1"/>
  <c r="E28" i="40"/>
  <c r="E27" i="40"/>
</calcChain>
</file>

<file path=xl/sharedStrings.xml><?xml version="1.0" encoding="utf-8"?>
<sst xmlns="http://schemas.openxmlformats.org/spreadsheetml/2006/main" count="183" uniqueCount="130">
  <si>
    <t>Período</t>
  </si>
  <si>
    <t>Transporte de Pasajeros</t>
  </si>
  <si>
    <t>Viajes</t>
  </si>
  <si>
    <t>Fuente: Balanza de Pagos. Banco de la República</t>
  </si>
  <si>
    <t>Página 10</t>
  </si>
  <si>
    <t>Página 11</t>
  </si>
  <si>
    <t>Página 12</t>
  </si>
  <si>
    <t>Otros</t>
  </si>
  <si>
    <t>Medellín</t>
  </si>
  <si>
    <t>Página 14</t>
  </si>
  <si>
    <t>%</t>
  </si>
  <si>
    <t>Año</t>
  </si>
  <si>
    <t>Anual</t>
  </si>
  <si>
    <t>Cifras provisionales</t>
  </si>
  <si>
    <t xml:space="preserve">1. Ingresos transporte de pasajeros y viajes </t>
  </si>
  <si>
    <t>Var. %</t>
  </si>
  <si>
    <t xml:space="preserve">Total </t>
  </si>
  <si>
    <t>Fuente: Unidad Administrativa Especial del Sistema de Parques Nacionales Naturales</t>
  </si>
  <si>
    <t>Visitantes</t>
  </si>
  <si>
    <t>TOTAL NO RESIDENTES</t>
  </si>
  <si>
    <t xml:space="preserve">VIAJEROS </t>
  </si>
  <si>
    <t>(Porcentaje de ocupación)</t>
  </si>
  <si>
    <t>Var % anual</t>
  </si>
  <si>
    <t>Ciudad</t>
  </si>
  <si>
    <t>Número de pasajeros</t>
  </si>
  <si>
    <t>Parques</t>
  </si>
  <si>
    <t>Total llegadas</t>
  </si>
  <si>
    <t>SFF Isla de la Corota</t>
  </si>
  <si>
    <t>PNN Chingaza</t>
  </si>
  <si>
    <t>TOTAL</t>
  </si>
  <si>
    <t>Extrajeros no residentes*</t>
  </si>
  <si>
    <t>TOTAL **</t>
  </si>
  <si>
    <t>PNN Nevados</t>
  </si>
  <si>
    <t>Part%</t>
  </si>
  <si>
    <t>Var%</t>
  </si>
  <si>
    <t xml:space="preserve">2. Ingresos transporte de pasajeros y viajes </t>
  </si>
  <si>
    <t>Fuente: Aeronáutica Civil. Cifras organizadas de mayor a menor por acumulado del último año.</t>
  </si>
  <si>
    <t>Fuente: Aeronáutica Civil. Cifras oganizadas de mayor a menor por acumulado del último año.</t>
  </si>
  <si>
    <t>2011 (p)</t>
  </si>
  <si>
    <t>2012 (p)</t>
  </si>
  <si>
    <t>2013 (p)</t>
  </si>
  <si>
    <t>2014(p)</t>
  </si>
  <si>
    <t>2015(p)</t>
  </si>
  <si>
    <t>Africa</t>
  </si>
  <si>
    <t>Américas</t>
  </si>
  <si>
    <t>Asia Meridional</t>
  </si>
  <si>
    <t>Asia Oriental y el Pacífico</t>
  </si>
  <si>
    <t>Europa</t>
  </si>
  <si>
    <t>Oriente Medio</t>
  </si>
  <si>
    <t>Sin Especificar</t>
  </si>
  <si>
    <t xml:space="preserve">4. Llegadas de Extranjeros no residentes </t>
  </si>
  <si>
    <t>Continente OMT</t>
  </si>
  <si>
    <t>Cifras Provisionales</t>
  </si>
  <si>
    <t>Fuente: Migración Colombia. Cálculos Oficina de Estudios Económicos OEE- MinCIT.</t>
  </si>
  <si>
    <r>
      <rPr>
        <b/>
        <sz val="9"/>
        <color theme="1" tint="0.34998626667073579"/>
        <rFont val="Arial"/>
        <family val="2"/>
      </rPr>
      <t>Cifras provisionales</t>
    </r>
    <r>
      <rPr>
        <sz val="9"/>
        <color theme="1" tint="0.34998626667073579"/>
        <rFont val="Arial"/>
        <family val="2"/>
      </rPr>
      <t>. Organizadas de mayor a menor por año corrido.</t>
    </r>
  </si>
  <si>
    <r>
      <rPr>
        <b/>
        <sz val="9"/>
        <color theme="1" tint="0.34998626667073579"/>
        <rFont val="Arial"/>
        <family val="2"/>
      </rPr>
      <t>Cifras provisionales</t>
    </r>
    <r>
      <rPr>
        <sz val="9"/>
        <color theme="1" tint="0.34998626667073579"/>
        <rFont val="Arial"/>
        <family val="2"/>
      </rPr>
      <t>.</t>
    </r>
  </si>
  <si>
    <r>
      <t>* Las cifras anuales corresponden a la tasa de ocupación (12 meses)</t>
    </r>
    <r>
      <rPr>
        <i/>
        <sz val="8"/>
        <color theme="1" tint="0.34998626667073579"/>
        <rFont val="Arial"/>
        <family val="2"/>
      </rPr>
      <t xml:space="preserve"> </t>
    </r>
    <r>
      <rPr>
        <sz val="8"/>
        <color theme="1" tint="0.34998626667073579"/>
        <rFont val="Arial"/>
        <family val="2"/>
      </rPr>
      <t>reportada en el  mes de diciembre del año correspondiente.
Por su parte la cifra de año corrido es el promedio de ocupación hotelera de los meses a evaluar.</t>
    </r>
  </si>
  <si>
    <t>4a. Salida de Colombianos</t>
  </si>
  <si>
    <t xml:space="preserve">5. Visitantes a parques nacionales naturales </t>
  </si>
  <si>
    <t>7. Pasajeros aéreos nacionales en vuelos regulares por ciudad</t>
  </si>
  <si>
    <t xml:space="preserve">8. Ocupación hotelera </t>
  </si>
  <si>
    <t xml:space="preserve"> </t>
  </si>
  <si>
    <r>
      <rPr>
        <b/>
        <u/>
        <sz val="9"/>
        <color theme="1" tint="0.34998626667073579"/>
        <rFont val="Arial"/>
        <family val="2"/>
      </rPr>
      <t>Nota</t>
    </r>
    <r>
      <rPr>
        <sz val="9"/>
        <color theme="1" tint="0.34998626667073579"/>
        <rFont val="Arial"/>
        <family val="2"/>
      </rPr>
      <t>: Para el caso de año corrido o acumulado se suman las llegadas del mes regular, esta cifra difiere del dato acumulado que la Aeronautica Civil presenta debido a los ajustes que  realizan.</t>
    </r>
  </si>
  <si>
    <t>Página 13</t>
  </si>
  <si>
    <t>2016(p)</t>
  </si>
  <si>
    <t>TOTAL SALIDAS</t>
  </si>
  <si>
    <t>Bogotá, D.C.</t>
  </si>
  <si>
    <t>Cali</t>
  </si>
  <si>
    <t>Pereira</t>
  </si>
  <si>
    <t>Rionegro</t>
  </si>
  <si>
    <t>Cartagena</t>
  </si>
  <si>
    <t>Barranquilla</t>
  </si>
  <si>
    <t>San Andrés</t>
  </si>
  <si>
    <t>Santa Marta</t>
  </si>
  <si>
    <t>Bucaramanga</t>
  </si>
  <si>
    <t>PNN Corales del Rosario</t>
  </si>
  <si>
    <t>PNN Tayrona</t>
  </si>
  <si>
    <t>PNN Sierra Nevada</t>
  </si>
  <si>
    <t>PNN Old Providence</t>
  </si>
  <si>
    <t>SFF Iguaque</t>
  </si>
  <si>
    <t>Total general</t>
  </si>
  <si>
    <t>Período*</t>
  </si>
  <si>
    <t xml:space="preserve">Variación (%) </t>
  </si>
  <si>
    <t>2017(p)</t>
  </si>
  <si>
    <t>Variación (%)</t>
  </si>
  <si>
    <t xml:space="preserve"> Total Anual</t>
  </si>
  <si>
    <t>Armenia</t>
  </si>
  <si>
    <t>Cúcuta</t>
  </si>
  <si>
    <t>Fuente: Balanza de Pagos. Banco de la República.
*Cifras acumuladas a tercer trimestre.</t>
  </si>
  <si>
    <t>Fuente: Migración Colombia, Puertos de Santa Marta, San Andrés y Cartagena; Migración Colombia. Cálculos Oficina de Estudios Económicos (OEE) – MINCIT.</t>
  </si>
  <si>
    <r>
      <rPr>
        <b/>
        <sz val="9"/>
        <color theme="1" tint="0.34998626667073579"/>
        <rFont val="Arial"/>
        <family val="2"/>
      </rPr>
      <t xml:space="preserve">Nota: </t>
    </r>
    <r>
      <rPr>
        <sz val="9"/>
        <color theme="1" tint="0.34998626667073579"/>
        <rFont val="Arial"/>
        <family val="2"/>
      </rPr>
      <t>La cifra desagregada por continente varía debido al ajuste en el diccionario de estadísticas.</t>
    </r>
  </si>
  <si>
    <t>SFF Flamencos</t>
  </si>
  <si>
    <t>PNN Sierra de la Macarena</t>
  </si>
  <si>
    <t xml:space="preserve">* Llegadas a Colombia por puntos de control migratorio por vía aérea, terrestre, fluvial y marítima. </t>
  </si>
  <si>
    <t xml:space="preserve">* Salidas de Colombia por puntos de control migratorio por vía aérea, terrestre, fluvial y marítima. </t>
  </si>
  <si>
    <t>2018(p)</t>
  </si>
  <si>
    <t>3. Total Llegadas de visitantes no residentes</t>
  </si>
  <si>
    <t>Pasajeros por cruceros internacionales</t>
  </si>
  <si>
    <t>* Esta cifra normaliza el flujo de llegadas de extranjeros con residencia venezolana a Colombia</t>
  </si>
  <si>
    <r>
      <rPr>
        <b/>
        <sz val="9"/>
        <color theme="1" tint="0.34998626667073579"/>
        <rFont val="Arial"/>
        <family val="2"/>
      </rPr>
      <t xml:space="preserve">** </t>
    </r>
    <r>
      <rPr>
        <sz val="9"/>
        <color theme="1" tint="0.34998626667073579"/>
        <rFont val="Arial"/>
        <family val="2"/>
      </rPr>
      <t xml:space="preserve">Llegadas a Colombia por puntos de control migratorio por vía aérea, terrestre, fluvial y marítima. </t>
    </r>
  </si>
  <si>
    <r>
      <rPr>
        <b/>
        <sz val="9"/>
        <color theme="1" tint="0.34998626667073579"/>
        <rFont val="Arial"/>
        <family val="2"/>
      </rPr>
      <t xml:space="preserve">*** </t>
    </r>
    <r>
      <rPr>
        <sz val="9"/>
        <color theme="1" tint="0.34998626667073579"/>
        <rFont val="Arial"/>
        <family val="2"/>
      </rPr>
      <t>No se incluye la cifra de pasos fronterizos.</t>
    </r>
  </si>
  <si>
    <r>
      <rPr>
        <b/>
        <sz val="9"/>
        <color theme="1" tint="0.34998626667073579"/>
        <rFont val="Arial"/>
        <family val="2"/>
      </rPr>
      <t xml:space="preserve">Nota: </t>
    </r>
    <r>
      <rPr>
        <sz val="9"/>
        <color theme="1" tint="0.34998626667073579"/>
        <rFont val="Arial"/>
        <family val="2"/>
      </rPr>
      <t>Esta cifra normaliza el flujo de llegadas de extranjeros con residencia venezolana a Colombia</t>
    </r>
  </si>
  <si>
    <t>7, Motivo de viaje del huesped</t>
  </si>
  <si>
    <t>2014 (p)</t>
  </si>
  <si>
    <t>2015 (p)</t>
  </si>
  <si>
    <t>2016 (p)</t>
  </si>
  <si>
    <t>2017 (p)</t>
  </si>
  <si>
    <t>2018 (p)</t>
  </si>
  <si>
    <t xml:space="preserve">7. Variación de los ingresos hoteleros </t>
  </si>
  <si>
    <t xml:space="preserve">* Variaciones de los ingresos reales totales </t>
  </si>
  <si>
    <t>Fuente: DANE - MMH</t>
  </si>
  <si>
    <t xml:space="preserve">Fuente: DANE - MMH </t>
  </si>
  <si>
    <r>
      <t>**  Las cifras anuales corresponden a la tasa de ocupación (12 meses)</t>
    </r>
    <r>
      <rPr>
        <i/>
        <sz val="8"/>
        <color theme="1" tint="0.34998626667073579"/>
        <rFont val="Arial"/>
        <family val="2"/>
      </rPr>
      <t xml:space="preserve"> </t>
    </r>
    <r>
      <rPr>
        <sz val="8"/>
        <color theme="1" tint="0.34998626667073579"/>
        <rFont val="Arial"/>
        <family val="2"/>
      </rPr>
      <t>reportada en el  mes de diciembre del año correspondiente.
Por su parte la cifra de año corrido es el promedio de ocupación hotelera de los meses a evaluar.</t>
    </r>
  </si>
  <si>
    <t>6. Pasajeros aéreos internacionales en vuelos regulares por ciudad</t>
  </si>
  <si>
    <t>Colombianos no residentes*</t>
  </si>
  <si>
    <t>Var % Ene-Dic 19/20</t>
  </si>
  <si>
    <t>18/19</t>
  </si>
  <si>
    <t>2008 - 2019; Millones US$.</t>
  </si>
  <si>
    <t>Ene-may 2019</t>
  </si>
  <si>
    <t xml:space="preserve">8. Ocupación alojamiento </t>
  </si>
  <si>
    <t xml:space="preserve">Fuente: DANE - EMA </t>
  </si>
  <si>
    <t xml:space="preserve">7. Variación de los ingresos alojamiento </t>
  </si>
  <si>
    <t>Fuente: DANE - EMA</t>
  </si>
  <si>
    <t>Ene-sep 2019</t>
  </si>
  <si>
    <t>2008 - 2020. III Trimestre; Millones US$.</t>
  </si>
  <si>
    <t>2017 a 2020</t>
  </si>
  <si>
    <t xml:space="preserve"> Principales parques visitados: 2018-2020</t>
  </si>
  <si>
    <t>Ene-nov 2019</t>
  </si>
  <si>
    <t>Ene-nov 2020</t>
  </si>
  <si>
    <t>Ene-nov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</si>
</sst>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_ * #,##0.00_ ;_ * \-#,##0.00_ ;_ * &quot;-&quot;??_ ;_ @_ "/>
    <numFmt numFmtId="166" formatCode="0.0"/>
    <numFmt numFmtId="167" formatCode="_ * #,##0_ ;_ * \-#,##0_ ;_ * &quot;-&quot;??_ ;_ @_ "/>
    <numFmt numFmtId="168" formatCode="_ * #,##0.0_ ;_ * \-#,##0.0_ ;_ * &quot;-&quot;??_ ;_ @_ "/>
    <numFmt numFmtId="169" formatCode="_ [$€-2]\ * #,##0.00_ ;_ [$€-2]\ * \-#,##0.00_ ;_ [$€-2]\ * &quot;-&quot;??_ "/>
    <numFmt numFmtId="170" formatCode="0.0%"/>
    <numFmt numFmtId="171" formatCode="_(* #,##0_);_(* \(#,##0\);_(* &quot;-&quot;??_);_(@_)"/>
    <numFmt numFmtId="172" formatCode="#,##0.0"/>
  </numFmts>
  <fonts count="6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b/>
      <sz val="9"/>
      <color indexed="8"/>
      <name val="Arial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u/>
      <sz val="10"/>
      <color indexed="12"/>
      <name val="MS Sans Serif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rgb="FF000066"/>
      <name val="Arial"/>
      <family val="2"/>
    </font>
    <font>
      <b/>
      <sz val="9.6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 tint="0.34998626667073579"/>
      <name val="Arial"/>
      <family val="2"/>
    </font>
    <font>
      <sz val="9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sz val="8"/>
      <color theme="1" tint="0.34998626667073579"/>
      <name val="Arial"/>
      <family val="2"/>
    </font>
    <font>
      <i/>
      <sz val="8"/>
      <color theme="1" tint="0.34998626667073579"/>
      <name val="Arial"/>
      <family val="2"/>
    </font>
    <font>
      <b/>
      <sz val="9.6"/>
      <color rgb="FF595959"/>
      <name val="Arial"/>
      <family val="2"/>
    </font>
    <font>
      <b/>
      <sz val="9"/>
      <color rgb="FF595959"/>
      <name val="Arial"/>
      <family val="2"/>
    </font>
    <font>
      <sz val="10"/>
      <name val="Arial"/>
      <family val="2"/>
    </font>
    <font>
      <b/>
      <u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61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49" fillId="3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8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17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8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9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1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48" fillId="2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5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3" fillId="9" borderId="1" applyNumberFormat="0" applyAlignment="0" applyProtection="0"/>
    <xf numFmtId="0" fontId="13" fillId="12" borderId="1" applyNumberFormat="0" applyAlignment="0" applyProtection="0"/>
    <xf numFmtId="0" fontId="13" fillId="12" borderId="1" applyNumberFormat="0" applyAlignment="0" applyProtection="0"/>
    <xf numFmtId="0" fontId="13" fillId="12" borderId="1" applyNumberFormat="0" applyAlignment="0" applyProtection="0"/>
    <xf numFmtId="0" fontId="13" fillId="12" borderId="1" applyNumberFormat="0" applyAlignment="0" applyProtection="0"/>
    <xf numFmtId="0" fontId="13" fillId="12" borderId="1" applyNumberFormat="0" applyAlignment="0" applyProtection="0"/>
    <xf numFmtId="0" fontId="13" fillId="12" borderId="1" applyNumberFormat="0" applyAlignment="0" applyProtection="0"/>
    <xf numFmtId="0" fontId="13" fillId="12" borderId="1" applyNumberFormat="0" applyAlignment="0" applyProtection="0"/>
    <xf numFmtId="0" fontId="13" fillId="12" borderId="1" applyNumberFormat="0" applyAlignment="0" applyProtection="0"/>
    <xf numFmtId="0" fontId="13" fillId="12" borderId="1" applyNumberFormat="0" applyAlignment="0" applyProtection="0"/>
    <xf numFmtId="0" fontId="13" fillId="12" borderId="1" applyNumberFormat="0" applyAlignment="0" applyProtection="0"/>
    <xf numFmtId="0" fontId="13" fillId="12" borderId="1" applyNumberFormat="0" applyAlignment="0" applyProtection="0"/>
    <xf numFmtId="0" fontId="13" fillId="12" borderId="1" applyNumberFormat="0" applyAlignment="0" applyProtection="0"/>
    <xf numFmtId="169" fontId="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165" fontId="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15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" fillId="0" borderId="0"/>
    <xf numFmtId="0" fontId="3" fillId="0" borderId="0"/>
    <xf numFmtId="0" fontId="31" fillId="0" borderId="0"/>
    <xf numFmtId="0" fontId="47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16" fillId="7" borderId="5" applyNumberFormat="0" applyFont="0" applyAlignment="0" applyProtection="0"/>
    <xf numFmtId="0" fontId="39" fillId="7" borderId="5" applyNumberFormat="0" applyFont="0" applyAlignment="0" applyProtection="0"/>
    <xf numFmtId="0" fontId="39" fillId="7" borderId="5" applyNumberFormat="0" applyFont="0" applyAlignment="0" applyProtection="0"/>
    <xf numFmtId="0" fontId="39" fillId="7" borderId="5" applyNumberFormat="0" applyFont="0" applyAlignment="0" applyProtection="0"/>
    <xf numFmtId="0" fontId="39" fillId="7" borderId="5" applyNumberFormat="0" applyFont="0" applyAlignment="0" applyProtection="0"/>
    <xf numFmtId="0" fontId="39" fillId="7" borderId="5" applyNumberFormat="0" applyFont="0" applyAlignment="0" applyProtection="0"/>
    <xf numFmtId="0" fontId="39" fillId="7" borderId="5" applyNumberFormat="0" applyFont="0" applyAlignment="0" applyProtection="0"/>
    <xf numFmtId="0" fontId="39" fillId="7" borderId="5" applyNumberFormat="0" applyFont="0" applyAlignment="0" applyProtection="0"/>
    <xf numFmtId="0" fontId="39" fillId="7" borderId="5" applyNumberFormat="0" applyFont="0" applyAlignment="0" applyProtection="0"/>
    <xf numFmtId="0" fontId="39" fillId="7" borderId="5" applyNumberFormat="0" applyFont="0" applyAlignment="0" applyProtection="0"/>
    <xf numFmtId="0" fontId="39" fillId="7" borderId="5" applyNumberFormat="0" applyFont="0" applyAlignment="0" applyProtection="0"/>
    <xf numFmtId="0" fontId="39" fillId="7" borderId="5" applyNumberFormat="0" applyFont="0" applyAlignment="0" applyProtection="0"/>
    <xf numFmtId="0" fontId="39" fillId="7" borderId="5" applyNumberFormat="0" applyFont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7" fillId="19" borderId="6" applyNumberFormat="0" applyAlignment="0" applyProtection="0"/>
    <xf numFmtId="0" fontId="17" fillId="20" borderId="6" applyNumberFormat="0" applyAlignment="0" applyProtection="0"/>
    <xf numFmtId="0" fontId="17" fillId="20" borderId="6" applyNumberFormat="0" applyAlignment="0" applyProtection="0"/>
    <xf numFmtId="0" fontId="17" fillId="20" borderId="6" applyNumberFormat="0" applyAlignment="0" applyProtection="0"/>
    <xf numFmtId="0" fontId="17" fillId="20" borderId="6" applyNumberFormat="0" applyAlignment="0" applyProtection="0"/>
    <xf numFmtId="0" fontId="17" fillId="20" borderId="6" applyNumberFormat="0" applyAlignment="0" applyProtection="0"/>
    <xf numFmtId="0" fontId="17" fillId="20" borderId="6" applyNumberFormat="0" applyAlignment="0" applyProtection="0"/>
    <xf numFmtId="0" fontId="17" fillId="20" borderId="6" applyNumberFormat="0" applyAlignment="0" applyProtection="0"/>
    <xf numFmtId="0" fontId="17" fillId="20" borderId="6" applyNumberFormat="0" applyAlignment="0" applyProtection="0"/>
    <xf numFmtId="0" fontId="17" fillId="20" borderId="6" applyNumberFormat="0" applyAlignment="0" applyProtection="0"/>
    <xf numFmtId="0" fontId="17" fillId="20" borderId="6" applyNumberFormat="0" applyAlignment="0" applyProtection="0"/>
    <xf numFmtId="0" fontId="17" fillId="20" borderId="6" applyNumberFormat="0" applyAlignment="0" applyProtection="0"/>
    <xf numFmtId="0" fontId="17" fillId="20" borderId="6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2" fillId="0" borderId="10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3" fillId="0" borderId="0"/>
    <xf numFmtId="0" fontId="2" fillId="0" borderId="0"/>
    <xf numFmtId="0" fontId="61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6" borderId="0" applyNumberFormat="0" applyBorder="0" applyAlignment="0" applyProtection="0"/>
    <xf numFmtId="0" fontId="9" fillId="19" borderId="1" applyNumberFormat="0" applyAlignment="0" applyProtection="0"/>
    <xf numFmtId="0" fontId="10" fillId="21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7" fillId="22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5" borderId="0" applyNumberFormat="0" applyBorder="0" applyAlignment="0" applyProtection="0"/>
    <xf numFmtId="0" fontId="13" fillId="9" borderId="1" applyNumberFormat="0" applyAlignment="0" applyProtection="0"/>
    <xf numFmtId="0" fontId="14" fillId="4" borderId="0" applyNumberFormat="0" applyBorder="0" applyAlignment="0" applyProtection="0"/>
    <xf numFmtId="165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5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" fillId="7" borderId="5" applyNumberFormat="0" applyFont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19" borderId="6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12" fillId="0" borderId="10" applyNumberFormat="0" applyFill="0" applyAlignment="0" applyProtection="0"/>
    <xf numFmtId="0" fontId="22" fillId="0" borderId="12" applyNumberFormat="0" applyFill="0" applyAlignment="0" applyProtection="0"/>
    <xf numFmtId="0" fontId="1" fillId="0" borderId="0"/>
  </cellStyleXfs>
  <cellXfs count="262">
    <xf numFmtId="0" fontId="0" fillId="0" borderId="0" xfId="0"/>
    <xf numFmtId="0" fontId="23" fillId="27" borderId="0" xfId="0" applyFont="1" applyFill="1"/>
    <xf numFmtId="0" fontId="0" fillId="0" borderId="0" xfId="0" applyAlignment="1">
      <alignment horizontal="right"/>
    </xf>
    <xf numFmtId="0" fontId="26" fillId="0" borderId="0" xfId="0" applyFont="1" applyAlignment="1">
      <alignment horizontal="center"/>
    </xf>
    <xf numFmtId="0" fontId="24" fillId="0" borderId="0" xfId="0" applyFont="1" applyAlignment="1"/>
    <xf numFmtId="0" fontId="4" fillId="0" borderId="0" xfId="0" applyFont="1" applyFill="1" applyAlignment="1"/>
    <xf numFmtId="0" fontId="4" fillId="0" borderId="0" xfId="0" applyFont="1" applyAlignment="1"/>
    <xf numFmtId="0" fontId="24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27" fillId="0" borderId="0" xfId="0" applyFont="1" applyBorder="1" applyAlignment="1"/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0" xfId="0" applyBorder="1"/>
    <xf numFmtId="0" fontId="25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3" fontId="0" fillId="0" borderId="0" xfId="0" applyNumberFormat="1"/>
    <xf numFmtId="0" fontId="23" fillId="27" borderId="19" xfId="0" applyFont="1" applyFill="1" applyBorder="1"/>
    <xf numFmtId="0" fontId="32" fillId="27" borderId="17" xfId="0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Alignment="1">
      <alignment horizontal="left"/>
    </xf>
    <xf numFmtId="0" fontId="50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170" fontId="4" fillId="0" borderId="0" xfId="449" applyNumberFormat="1" applyFont="1" applyBorder="1" applyAlignment="1">
      <alignment horizontal="center" vertical="center" wrapText="1"/>
    </xf>
    <xf numFmtId="0" fontId="51" fillId="0" borderId="0" xfId="0" applyFont="1" applyAlignment="1">
      <alignment horizontal="center" vertical="center" readingOrder="1"/>
    </xf>
    <xf numFmtId="0" fontId="24" fillId="0" borderId="0" xfId="0" applyFont="1" applyFill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170" fontId="3" fillId="0" borderId="0" xfId="449" applyNumberFormat="1" applyFont="1" applyFill="1" applyAlignment="1">
      <alignment horizontal="center"/>
    </xf>
    <xf numFmtId="3" fontId="0" fillId="0" borderId="0" xfId="0" applyNumberFormat="1" applyAlignment="1">
      <alignment horizontal="center"/>
    </xf>
    <xf numFmtId="10" fontId="4" fillId="0" borderId="0" xfId="449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7" fontId="0" fillId="0" borderId="0" xfId="409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70" fontId="16" fillId="27" borderId="0" xfId="0" applyNumberFormat="1" applyFont="1" applyFill="1" applyBorder="1" applyAlignment="1">
      <alignment horizontal="center"/>
    </xf>
    <xf numFmtId="0" fontId="4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3" fillId="0" borderId="0" xfId="0" applyFont="1" applyAlignment="1">
      <alignment horizontal="center" wrapText="1"/>
    </xf>
    <xf numFmtId="0" fontId="23" fillId="0" borderId="14" xfId="0" applyFont="1" applyBorder="1"/>
    <xf numFmtId="0" fontId="32" fillId="0" borderId="17" xfId="0" applyFont="1" applyBorder="1"/>
    <xf numFmtId="0" fontId="4" fillId="0" borderId="23" xfId="0" applyFont="1" applyFill="1" applyBorder="1"/>
    <xf numFmtId="3" fontId="4" fillId="27" borderId="17" xfId="0" applyNumberFormat="1" applyFont="1" applyFill="1" applyBorder="1" applyAlignment="1">
      <alignment horizontal="center"/>
    </xf>
    <xf numFmtId="170" fontId="3" fillId="0" borderId="14" xfId="449" applyNumberFormat="1" applyFont="1" applyFill="1" applyBorder="1" applyAlignment="1">
      <alignment horizontal="center"/>
    </xf>
    <xf numFmtId="170" fontId="3" fillId="0" borderId="15" xfId="449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5" fillId="0" borderId="0" xfId="0" applyFont="1" applyAlignment="1"/>
    <xf numFmtId="167" fontId="0" fillId="0" borderId="0" xfId="409" applyNumberFormat="1" applyFont="1" applyBorder="1" applyAlignment="1">
      <alignment horizontal="center"/>
    </xf>
    <xf numFmtId="167" fontId="32" fillId="0" borderId="17" xfId="409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4" fillId="0" borderId="19" xfId="0" applyFont="1" applyBorder="1" applyAlignment="1"/>
    <xf numFmtId="171" fontId="52" fillId="31" borderId="0" xfId="0" applyNumberFormat="1" applyFont="1" applyFill="1" applyBorder="1" applyAlignment="1">
      <alignment horizontal="center"/>
    </xf>
    <xf numFmtId="170" fontId="52" fillId="31" borderId="0" xfId="449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170" fontId="4" fillId="27" borderId="0" xfId="0" applyNumberFormat="1" applyFont="1" applyFill="1" applyBorder="1" applyAlignment="1">
      <alignment horizontal="center"/>
    </xf>
    <xf numFmtId="170" fontId="4" fillId="0" borderId="0" xfId="449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7" fontId="30" fillId="0" borderId="0" xfId="409" applyNumberFormat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170" fontId="44" fillId="31" borderId="0" xfId="452" applyNumberFormat="1" applyFont="1" applyFill="1" applyBorder="1" applyAlignment="1">
      <alignment horizontal="center"/>
    </xf>
    <xf numFmtId="170" fontId="45" fillId="31" borderId="0" xfId="452" applyNumberFormat="1" applyFont="1" applyFill="1" applyBorder="1" applyAlignment="1">
      <alignment horizontal="center"/>
    </xf>
    <xf numFmtId="170" fontId="23" fillId="27" borderId="14" xfId="0" applyNumberFormat="1" applyFont="1" applyFill="1" applyBorder="1" applyAlignment="1">
      <alignment horizontal="center"/>
    </xf>
    <xf numFmtId="0" fontId="23" fillId="0" borderId="20" xfId="0" applyFont="1" applyFill="1" applyBorder="1"/>
    <xf numFmtId="170" fontId="3" fillId="31" borderId="18" xfId="449" applyNumberFormat="1" applyFont="1" applyFill="1" applyBorder="1" applyAlignment="1">
      <alignment horizontal="center"/>
    </xf>
    <xf numFmtId="0" fontId="53" fillId="31" borderId="14" xfId="0" applyFont="1" applyFill="1" applyBorder="1" applyAlignment="1">
      <alignment horizontal="center"/>
    </xf>
    <xf numFmtId="170" fontId="3" fillId="31" borderId="14" xfId="449" applyNumberFormat="1" applyFont="1" applyFill="1" applyBorder="1" applyAlignment="1">
      <alignment horizontal="center"/>
    </xf>
    <xf numFmtId="170" fontId="3" fillId="31" borderId="15" xfId="449" applyNumberFormat="1" applyFont="1" applyFill="1" applyBorder="1" applyAlignment="1">
      <alignment horizontal="center"/>
    </xf>
    <xf numFmtId="171" fontId="53" fillId="31" borderId="23" xfId="0" applyNumberFormat="1" applyFont="1" applyFill="1" applyBorder="1" applyAlignment="1">
      <alignment horizontal="center"/>
    </xf>
    <xf numFmtId="0" fontId="53" fillId="31" borderId="2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24" fillId="0" borderId="0" xfId="0" applyFont="1" applyFill="1" applyAlignment="1">
      <alignment wrapText="1"/>
    </xf>
    <xf numFmtId="3" fontId="16" fillId="0" borderId="0" xfId="0" applyNumberFormat="1" applyFont="1" applyFill="1" applyBorder="1" applyAlignment="1">
      <alignment horizontal="center"/>
    </xf>
    <xf numFmtId="170" fontId="3" fillId="0" borderId="0" xfId="449" applyNumberFormat="1" applyFont="1" applyFill="1" applyBorder="1" applyAlignment="1">
      <alignment horizontal="center"/>
    </xf>
    <xf numFmtId="0" fontId="53" fillId="31" borderId="0" xfId="0" applyNumberFormat="1" applyFont="1" applyFill="1" applyBorder="1" applyAlignment="1">
      <alignment horizontal="center" vertical="center" wrapText="1"/>
    </xf>
    <xf numFmtId="170" fontId="3" fillId="31" borderId="0" xfId="449" applyNumberFormat="1" applyFont="1" applyFill="1" applyBorder="1" applyAlignment="1">
      <alignment horizontal="center"/>
    </xf>
    <xf numFmtId="170" fontId="53" fillId="31" borderId="0" xfId="449" applyNumberFormat="1" applyFont="1" applyFill="1" applyBorder="1" applyAlignment="1">
      <alignment horizontal="center"/>
    </xf>
    <xf numFmtId="0" fontId="53" fillId="31" borderId="0" xfId="0" applyFont="1" applyFill="1" applyBorder="1" applyAlignment="1"/>
    <xf numFmtId="0" fontId="27" fillId="0" borderId="0" xfId="0" applyFont="1" applyAlignment="1">
      <alignment wrapText="1"/>
    </xf>
    <xf numFmtId="170" fontId="23" fillId="27" borderId="15" xfId="0" applyNumberFormat="1" applyFont="1" applyFill="1" applyBorder="1" applyAlignment="1">
      <alignment horizontal="center"/>
    </xf>
    <xf numFmtId="0" fontId="4" fillId="0" borderId="15" xfId="0" applyNumberFormat="1" applyFont="1" applyFill="1" applyBorder="1" applyAlignment="1">
      <alignment horizontal="center"/>
    </xf>
    <xf numFmtId="170" fontId="4" fillId="0" borderId="15" xfId="449" applyNumberFormat="1" applyFont="1" applyFill="1" applyBorder="1" applyAlignment="1">
      <alignment horizontal="center"/>
    </xf>
    <xf numFmtId="166" fontId="52" fillId="31" borderId="0" xfId="449" applyNumberFormat="1" applyFont="1" applyFill="1" applyBorder="1" applyAlignment="1">
      <alignment horizontal="center"/>
    </xf>
    <xf numFmtId="0" fontId="53" fillId="31" borderId="20" xfId="0" applyFont="1" applyFill="1" applyBorder="1" applyAlignment="1">
      <alignment horizontal="center"/>
    </xf>
    <xf numFmtId="0" fontId="32" fillId="0" borderId="0" xfId="0" applyFont="1" applyAlignment="1">
      <alignment horizontal="left"/>
    </xf>
    <xf numFmtId="0" fontId="53" fillId="31" borderId="18" xfId="0" applyFont="1" applyFill="1" applyBorder="1" applyAlignment="1">
      <alignment horizontal="center" vertical="center" wrapText="1"/>
    </xf>
    <xf numFmtId="167" fontId="3" fillId="0" borderId="0" xfId="409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170" fontId="23" fillId="27" borderId="0" xfId="0" applyNumberFormat="1" applyFont="1" applyFill="1" applyBorder="1" applyAlignment="1">
      <alignment horizontal="center"/>
    </xf>
    <xf numFmtId="168" fontId="23" fillId="27" borderId="0" xfId="409" applyNumberFormat="1" applyFont="1" applyFill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167" fontId="23" fillId="0" borderId="20" xfId="409" applyNumberFormat="1" applyFont="1" applyBorder="1" applyAlignment="1">
      <alignment horizontal="center"/>
    </xf>
    <xf numFmtId="167" fontId="32" fillId="0" borderId="23" xfId="409" applyNumberFormat="1" applyFont="1" applyBorder="1" applyAlignment="1">
      <alignment horizontal="center"/>
    </xf>
    <xf numFmtId="0" fontId="55" fillId="0" borderId="0" xfId="0" applyFont="1"/>
    <xf numFmtId="0" fontId="55" fillId="0" borderId="0" xfId="0" applyFont="1" applyFill="1"/>
    <xf numFmtId="0" fontId="56" fillId="0" borderId="0" xfId="0" applyFont="1" applyFill="1" applyAlignment="1">
      <alignment horizontal="center"/>
    </xf>
    <xf numFmtId="0" fontId="55" fillId="0" borderId="0" xfId="0" applyFont="1" applyAlignment="1">
      <alignment horizontal="left"/>
    </xf>
    <xf numFmtId="0" fontId="55" fillId="0" borderId="0" xfId="0" applyFont="1" applyBorder="1" applyAlignment="1">
      <alignment horizontal="left"/>
    </xf>
    <xf numFmtId="0" fontId="55" fillId="0" borderId="0" xfId="0" applyFont="1" applyFill="1" applyBorder="1"/>
    <xf numFmtId="0" fontId="59" fillId="0" borderId="0" xfId="0" applyFont="1" applyAlignment="1">
      <alignment horizontal="center" vertical="center" readingOrder="1"/>
    </xf>
    <xf numFmtId="0" fontId="53" fillId="31" borderId="18" xfId="0" applyFont="1" applyFill="1" applyBorder="1" applyAlignment="1">
      <alignment horizontal="center"/>
    </xf>
    <xf numFmtId="0" fontId="55" fillId="0" borderId="16" xfId="0" applyFont="1" applyFill="1" applyBorder="1" applyAlignment="1">
      <alignment vertical="center"/>
    </xf>
    <xf numFmtId="0" fontId="54" fillId="28" borderId="0" xfId="0" applyFont="1" applyFill="1" applyBorder="1"/>
    <xf numFmtId="0" fontId="54" fillId="0" borderId="0" xfId="0" applyFont="1" applyFill="1"/>
    <xf numFmtId="0" fontId="54" fillId="0" borderId="0" xfId="0" applyFont="1" applyAlignment="1">
      <alignment horizontal="left"/>
    </xf>
    <xf numFmtId="170" fontId="3" fillId="0" borderId="14" xfId="0" applyNumberFormat="1" applyFont="1" applyFill="1" applyBorder="1" applyAlignment="1">
      <alignment horizontal="center"/>
    </xf>
    <xf numFmtId="0" fontId="0" fillId="0" borderId="0" xfId="0" applyFill="1"/>
    <xf numFmtId="0" fontId="3" fillId="0" borderId="0" xfId="0" applyFont="1"/>
    <xf numFmtId="0" fontId="3" fillId="0" borderId="1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70" fontId="3" fillId="31" borderId="17" xfId="449" applyNumberFormat="1" applyFont="1" applyFill="1" applyBorder="1" applyAlignment="1">
      <alignment horizontal="center"/>
    </xf>
    <xf numFmtId="170" fontId="3" fillId="0" borderId="18" xfId="449" applyNumberFormat="1" applyFont="1" applyFill="1" applyBorder="1" applyAlignment="1">
      <alignment horizontal="center"/>
    </xf>
    <xf numFmtId="170" fontId="23" fillId="0" borderId="20" xfId="449" applyNumberFormat="1" applyFont="1" applyBorder="1" applyAlignment="1">
      <alignment horizontal="center"/>
    </xf>
    <xf numFmtId="167" fontId="0" fillId="0" borderId="16" xfId="409" applyNumberFormat="1" applyFont="1" applyBorder="1" applyAlignment="1">
      <alignment horizontal="center"/>
    </xf>
    <xf numFmtId="0" fontId="56" fillId="0" borderId="0" xfId="0" applyFont="1" applyAlignment="1">
      <alignment wrapText="1"/>
    </xf>
    <xf numFmtId="10" fontId="23" fillId="0" borderId="14" xfId="449" applyNumberFormat="1" applyFont="1" applyBorder="1" applyAlignment="1">
      <alignment horizontal="center" vertical="center"/>
    </xf>
    <xf numFmtId="10" fontId="32" fillId="0" borderId="17" xfId="449" applyNumberFormat="1" applyFont="1" applyBorder="1" applyAlignment="1">
      <alignment horizontal="center" vertical="center"/>
    </xf>
    <xf numFmtId="3" fontId="23" fillId="0" borderId="18" xfId="409" applyNumberFormat="1" applyFont="1" applyBorder="1" applyAlignment="1">
      <alignment horizontal="center" vertical="center"/>
    </xf>
    <xf numFmtId="3" fontId="23" fillId="0" borderId="14" xfId="409" applyNumberFormat="1" applyFont="1" applyBorder="1" applyAlignment="1">
      <alignment horizontal="center" vertical="center"/>
    </xf>
    <xf numFmtId="3" fontId="32" fillId="0" borderId="17" xfId="409" applyNumberFormat="1" applyFont="1" applyBorder="1" applyAlignment="1">
      <alignment horizontal="center" vertical="center"/>
    </xf>
    <xf numFmtId="37" fontId="3" fillId="31" borderId="21" xfId="0" applyNumberFormat="1" applyFont="1" applyFill="1" applyBorder="1" applyAlignment="1">
      <alignment horizontal="center"/>
    </xf>
    <xf numFmtId="37" fontId="3" fillId="31" borderId="18" xfId="0" applyNumberFormat="1" applyFont="1" applyFill="1" applyBorder="1" applyAlignment="1">
      <alignment horizontal="center"/>
    </xf>
    <xf numFmtId="37" fontId="3" fillId="31" borderId="20" xfId="0" applyNumberFormat="1" applyFont="1" applyFill="1" applyBorder="1" applyAlignment="1">
      <alignment horizontal="center"/>
    </xf>
    <xf numFmtId="37" fontId="3" fillId="31" borderId="14" xfId="0" applyNumberFormat="1" applyFont="1" applyFill="1" applyBorder="1" applyAlignment="1">
      <alignment horizontal="center"/>
    </xf>
    <xf numFmtId="37" fontId="3" fillId="31" borderId="23" xfId="0" applyNumberFormat="1" applyFont="1" applyFill="1" applyBorder="1" applyAlignment="1">
      <alignment horizontal="center"/>
    </xf>
    <xf numFmtId="172" fontId="0" fillId="0" borderId="0" xfId="0" applyNumberFormat="1"/>
    <xf numFmtId="0" fontId="3" fillId="0" borderId="14" xfId="0" applyNumberFormat="1" applyFont="1" applyFill="1" applyBorder="1" applyAlignment="1">
      <alignment horizontal="center"/>
    </xf>
    <xf numFmtId="0" fontId="4" fillId="0" borderId="17" xfId="0" applyNumberFormat="1" applyFont="1" applyFill="1" applyBorder="1" applyAlignment="1">
      <alignment horizontal="center"/>
    </xf>
    <xf numFmtId="170" fontId="4" fillId="0" borderId="17" xfId="449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3" fillId="0" borderId="0" xfId="0" applyFont="1" applyFill="1" applyAlignment="1">
      <alignment horizontal="center"/>
    </xf>
    <xf numFmtId="0" fontId="57" fillId="0" borderId="0" xfId="0" applyFont="1" applyFill="1" applyBorder="1" applyAlignment="1">
      <alignment horizontal="left" vertical="top" wrapText="1"/>
    </xf>
    <xf numFmtId="0" fontId="25" fillId="0" borderId="0" xfId="449" applyNumberFormat="1" applyFont="1" applyAlignment="1">
      <alignment horizontal="center"/>
    </xf>
    <xf numFmtId="0" fontId="55" fillId="0" borderId="0" xfId="0" applyFont="1" applyFill="1" applyBorder="1" applyAlignment="1">
      <alignment horizontal="left" vertical="top" wrapText="1"/>
    </xf>
    <xf numFmtId="170" fontId="4" fillId="27" borderId="17" xfId="449" applyNumberFormat="1" applyFont="1" applyFill="1" applyBorder="1" applyAlignment="1">
      <alignment horizontal="center"/>
    </xf>
    <xf numFmtId="166" fontId="23" fillId="0" borderId="17" xfId="0" applyNumberFormat="1" applyFont="1" applyFill="1" applyBorder="1" applyAlignment="1">
      <alignment horizontal="center"/>
    </xf>
    <xf numFmtId="166" fontId="23" fillId="31" borderId="31" xfId="409" applyNumberFormat="1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166" fontId="23" fillId="31" borderId="30" xfId="409" applyNumberFormat="1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166" fontId="23" fillId="0" borderId="31" xfId="0" applyNumberFormat="1" applyFon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3" fillId="31" borderId="30" xfId="0" applyNumberFormat="1" applyFont="1" applyFill="1" applyBorder="1" applyAlignment="1">
      <alignment horizontal="center" vertical="center" wrapText="1"/>
    </xf>
    <xf numFmtId="9" fontId="0" fillId="0" borderId="0" xfId="449" applyFont="1" applyAlignment="1">
      <alignment horizontal="center"/>
    </xf>
    <xf numFmtId="0" fontId="60" fillId="0" borderId="20" xfId="0" applyFont="1" applyBorder="1" applyAlignment="1">
      <alignment vertical="top" wrapText="1" readingOrder="1"/>
    </xf>
    <xf numFmtId="0" fontId="60" fillId="0" borderId="0" xfId="0" applyFont="1" applyBorder="1" applyAlignment="1">
      <alignment vertical="top" wrapText="1" readingOrder="1"/>
    </xf>
    <xf numFmtId="3" fontId="3" fillId="0" borderId="14" xfId="0" applyNumberFormat="1" applyFont="1" applyFill="1" applyBorder="1" applyAlignment="1">
      <alignment horizontal="right" vertical="center"/>
    </xf>
    <xf numFmtId="0" fontId="2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4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 wrapText="1"/>
    </xf>
    <xf numFmtId="0" fontId="25" fillId="0" borderId="0" xfId="0" applyFont="1" applyFill="1" applyAlignment="1">
      <alignment horizontal="center" wrapText="1"/>
    </xf>
    <xf numFmtId="0" fontId="33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57" fillId="0" borderId="0" xfId="0" applyFont="1" applyFill="1" applyBorder="1" applyAlignment="1">
      <alignment horizontal="left" vertical="top" wrapText="1"/>
    </xf>
    <xf numFmtId="0" fontId="53" fillId="31" borderId="21" xfId="0" applyNumberFormat="1" applyFont="1" applyFill="1" applyBorder="1" applyAlignment="1">
      <alignment horizontal="center" vertical="center" wrapText="1"/>
    </xf>
    <xf numFmtId="0" fontId="53" fillId="31" borderId="17" xfId="0" applyNumberFormat="1" applyFont="1" applyFill="1" applyBorder="1" applyAlignment="1">
      <alignment horizontal="center" vertical="center" wrapText="1"/>
    </xf>
    <xf numFmtId="1" fontId="32" fillId="27" borderId="14" xfId="411" applyNumberFormat="1" applyFont="1" applyFill="1" applyBorder="1" applyAlignment="1">
      <alignment horizontal="center" vertical="center"/>
    </xf>
    <xf numFmtId="172" fontId="1" fillId="0" borderId="0" xfId="612" applyNumberFormat="1" applyBorder="1" applyAlignment="1">
      <alignment horizontal="center"/>
    </xf>
    <xf numFmtId="172" fontId="1" fillId="0" borderId="18" xfId="612" applyNumberFormat="1" applyBorder="1" applyAlignment="1">
      <alignment horizontal="center"/>
    </xf>
    <xf numFmtId="172" fontId="1" fillId="0" borderId="14" xfId="612" applyNumberFormat="1" applyBorder="1" applyAlignment="1">
      <alignment horizontal="center"/>
    </xf>
    <xf numFmtId="172" fontId="1" fillId="0" borderId="0" xfId="612" applyNumberFormat="1" applyFill="1" applyBorder="1" applyAlignment="1">
      <alignment horizontal="center"/>
    </xf>
    <xf numFmtId="172" fontId="1" fillId="0" borderId="14" xfId="612" applyNumberFormat="1" applyFill="1" applyBorder="1" applyAlignment="1">
      <alignment horizontal="center"/>
    </xf>
    <xf numFmtId="168" fontId="23" fillId="27" borderId="0" xfId="411" applyNumberFormat="1" applyFont="1" applyFill="1" applyBorder="1" applyAlignment="1">
      <alignment vertical="center"/>
    </xf>
    <xf numFmtId="1" fontId="32" fillId="27" borderId="18" xfId="411" applyNumberFormat="1" applyFont="1" applyFill="1" applyBorder="1" applyAlignment="1">
      <alignment horizontal="center" vertical="center"/>
    </xf>
    <xf numFmtId="172" fontId="1" fillId="0" borderId="20" xfId="612" applyNumberFormat="1" applyBorder="1" applyAlignment="1">
      <alignment horizontal="center"/>
    </xf>
    <xf numFmtId="0" fontId="3" fillId="0" borderId="0" xfId="0" applyFont="1" applyFill="1" applyAlignment="1"/>
    <xf numFmtId="1" fontId="32" fillId="27" borderId="15" xfId="411" applyNumberFormat="1" applyFont="1" applyFill="1" applyBorder="1" applyAlignment="1">
      <alignment horizontal="center" vertical="center"/>
    </xf>
    <xf numFmtId="172" fontId="1" fillId="0" borderId="19" xfId="612" applyNumberFormat="1" applyFill="1" applyBorder="1" applyAlignment="1">
      <alignment horizontal="center"/>
    </xf>
    <xf numFmtId="172" fontId="1" fillId="0" borderId="22" xfId="612" applyNumberFormat="1" applyFill="1" applyBorder="1" applyAlignment="1">
      <alignment horizontal="center"/>
    </xf>
    <xf numFmtId="170" fontId="3" fillId="0" borderId="0" xfId="0" applyNumberFormat="1" applyFont="1" applyFill="1"/>
    <xf numFmtId="0" fontId="3" fillId="0" borderId="14" xfId="0" applyFont="1" applyFill="1" applyBorder="1" applyAlignment="1">
      <alignment horizontal="center" vertical="center" wrapText="1"/>
    </xf>
    <xf numFmtId="0" fontId="65" fillId="0" borderId="0" xfId="0" applyNumberFormat="1" applyFont="1" applyFill="1" applyBorder="1" applyAlignment="1">
      <alignment horizontal="center" vertical="center" wrapText="1"/>
    </xf>
    <xf numFmtId="10" fontId="64" fillId="0" borderId="0" xfId="449" applyNumberFormat="1" applyFont="1" applyFill="1" applyBorder="1" applyAlignment="1">
      <alignment horizontal="center" vertical="top" wrapText="1"/>
    </xf>
    <xf numFmtId="0" fontId="65" fillId="0" borderId="0" xfId="0" applyFont="1" applyFill="1" applyBorder="1" applyAlignment="1">
      <alignment vertical="top" wrapText="1"/>
    </xf>
    <xf numFmtId="166" fontId="23" fillId="0" borderId="0" xfId="0" applyNumberFormat="1" applyFont="1" applyFill="1" applyBorder="1" applyAlignment="1">
      <alignment horizontal="center"/>
    </xf>
    <xf numFmtId="0" fontId="3" fillId="0" borderId="15" xfId="0" applyNumberFormat="1" applyFont="1" applyFill="1" applyBorder="1" applyAlignment="1">
      <alignment horizontal="center"/>
    </xf>
    <xf numFmtId="166" fontId="23" fillId="31" borderId="18" xfId="409" applyNumberFormat="1" applyFont="1" applyFill="1" applyBorder="1" applyAlignment="1">
      <alignment horizontal="center"/>
    </xf>
    <xf numFmtId="166" fontId="23" fillId="31" borderId="14" xfId="409" applyNumberFormat="1" applyFont="1" applyFill="1" applyBorder="1" applyAlignment="1">
      <alignment horizontal="center"/>
    </xf>
    <xf numFmtId="166" fontId="23" fillId="0" borderId="14" xfId="0" applyNumberFormat="1" applyFont="1" applyBorder="1" applyAlignment="1">
      <alignment horizontal="center"/>
    </xf>
    <xf numFmtId="0" fontId="3" fillId="0" borderId="18" xfId="0" applyNumberFormat="1" applyFont="1" applyFill="1" applyBorder="1" applyAlignment="1">
      <alignment horizontal="center"/>
    </xf>
    <xf numFmtId="3" fontId="3" fillId="0" borderId="18" xfId="0" applyNumberFormat="1" applyFont="1" applyFill="1" applyBorder="1" applyAlignment="1">
      <alignment horizontal="center"/>
    </xf>
    <xf numFmtId="3" fontId="3" fillId="0" borderId="14" xfId="0" applyNumberFormat="1" applyFont="1" applyFill="1" applyBorder="1" applyAlignment="1">
      <alignment horizontal="center"/>
    </xf>
    <xf numFmtId="3" fontId="3" fillId="0" borderId="15" xfId="0" applyNumberFormat="1" applyFont="1" applyFill="1" applyBorder="1" applyAlignment="1">
      <alignment horizontal="center"/>
    </xf>
    <xf numFmtId="37" fontId="65" fillId="31" borderId="23" xfId="0" applyNumberFormat="1" applyFont="1" applyFill="1" applyBorder="1" applyAlignment="1">
      <alignment horizontal="center"/>
    </xf>
    <xf numFmtId="37" fontId="65" fillId="31" borderId="17" xfId="0" applyNumberFormat="1" applyFont="1" applyFill="1" applyBorder="1" applyAlignment="1">
      <alignment horizontal="center"/>
    </xf>
    <xf numFmtId="9" fontId="65" fillId="31" borderId="15" xfId="449" applyFont="1" applyFill="1" applyBorder="1" applyAlignment="1">
      <alignment horizontal="center"/>
    </xf>
    <xf numFmtId="170" fontId="65" fillId="31" borderId="15" xfId="449" applyNumberFormat="1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9" fontId="3" fillId="31" borderId="14" xfId="449" applyFont="1" applyFill="1" applyBorder="1" applyAlignment="1">
      <alignment horizontal="center"/>
    </xf>
    <xf numFmtId="170" fontId="23" fillId="27" borderId="18" xfId="0" applyNumberFormat="1" applyFont="1" applyFill="1" applyBorder="1" applyAlignment="1">
      <alignment horizontal="center"/>
    </xf>
    <xf numFmtId="3" fontId="0" fillId="0" borderId="20" xfId="0" applyNumberFormat="1" applyFill="1" applyBorder="1" applyAlignment="1">
      <alignment horizontal="right"/>
    </xf>
    <xf numFmtId="3" fontId="4" fillId="27" borderId="17" xfId="0" applyNumberFormat="1" applyFont="1" applyFill="1" applyBorder="1" applyAlignment="1">
      <alignment horizontal="right"/>
    </xf>
    <xf numFmtId="0" fontId="57" fillId="0" borderId="0" xfId="0" applyFont="1" applyFill="1" applyBorder="1" applyAlignment="1">
      <alignment horizontal="left" vertical="top" wrapText="1"/>
    </xf>
    <xf numFmtId="17" fontId="3" fillId="0" borderId="23" xfId="0" applyNumberFormat="1" applyFont="1" applyFill="1" applyBorder="1" applyAlignment="1">
      <alignment horizontal="center"/>
    </xf>
    <xf numFmtId="0" fontId="3" fillId="0" borderId="17" xfId="0" applyNumberFormat="1" applyFont="1" applyFill="1" applyBorder="1" applyAlignment="1">
      <alignment horizontal="center"/>
    </xf>
    <xf numFmtId="0" fontId="33" fillId="0" borderId="0" xfId="0" applyFont="1" applyFill="1" applyAlignment="1">
      <alignment horizontal="center"/>
    </xf>
    <xf numFmtId="0" fontId="57" fillId="0" borderId="0" xfId="0" applyFont="1" applyFill="1" applyBorder="1" applyAlignment="1">
      <alignment horizontal="left" vertical="top" wrapText="1"/>
    </xf>
    <xf numFmtId="0" fontId="57" fillId="0" borderId="0" xfId="0" applyFont="1" applyFill="1" applyBorder="1" applyAlignment="1">
      <alignment horizontal="left" vertical="top" wrapText="1"/>
    </xf>
    <xf numFmtId="0" fontId="57" fillId="0" borderId="0" xfId="0" applyFont="1" applyFill="1" applyBorder="1" applyAlignment="1">
      <alignment vertical="top" wrapText="1"/>
    </xf>
    <xf numFmtId="0" fontId="55" fillId="0" borderId="16" xfId="0" applyFont="1" applyBorder="1" applyAlignment="1">
      <alignment horizontal="left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17" fontId="35" fillId="0" borderId="28" xfId="0" applyNumberFormat="1" applyFont="1" applyFill="1" applyBorder="1" applyAlignment="1">
      <alignment horizontal="center" vertical="center" wrapText="1"/>
    </xf>
    <xf numFmtId="0" fontId="35" fillId="0" borderId="29" xfId="0" applyFont="1" applyFill="1" applyBorder="1" applyAlignment="1">
      <alignment horizontal="center" vertical="center" wrapText="1"/>
    </xf>
    <xf numFmtId="0" fontId="24" fillId="31" borderId="0" xfId="0" applyFont="1" applyFill="1" applyAlignment="1">
      <alignment horizontal="center" wrapText="1"/>
    </xf>
    <xf numFmtId="0" fontId="25" fillId="31" borderId="0" xfId="0" applyFont="1" applyFill="1" applyAlignment="1">
      <alignment horizontal="center" wrapText="1"/>
    </xf>
    <xf numFmtId="0" fontId="4" fillId="27" borderId="26" xfId="0" applyFont="1" applyFill="1" applyBorder="1" applyAlignment="1">
      <alignment horizontal="center" vertical="center"/>
    </xf>
    <xf numFmtId="0" fontId="4" fillId="27" borderId="27" xfId="0" applyFont="1" applyFill="1" applyBorder="1" applyAlignment="1">
      <alignment horizontal="center" vertical="center"/>
    </xf>
    <xf numFmtId="0" fontId="35" fillId="0" borderId="28" xfId="0" applyFont="1" applyFill="1" applyBorder="1" applyAlignment="1">
      <alignment horizontal="center" vertical="center" wrapText="1"/>
    </xf>
    <xf numFmtId="0" fontId="28" fillId="27" borderId="28" xfId="0" applyFont="1" applyFill="1" applyBorder="1" applyAlignment="1">
      <alignment horizontal="center" vertical="center" wrapText="1"/>
    </xf>
    <xf numFmtId="0" fontId="28" fillId="27" borderId="29" xfId="0" applyFont="1" applyFill="1" applyBorder="1" applyAlignment="1">
      <alignment horizontal="center" vertical="center" wrapText="1"/>
    </xf>
    <xf numFmtId="0" fontId="35" fillId="0" borderId="29" xfId="0" applyNumberFormat="1" applyFont="1" applyFill="1" applyBorder="1" applyAlignment="1">
      <alignment horizontal="center" vertical="center" wrapText="1"/>
    </xf>
    <xf numFmtId="0" fontId="55" fillId="0" borderId="16" xfId="0" applyFont="1" applyFill="1" applyBorder="1" applyAlignment="1">
      <alignment horizontal="left" vertical="top" wrapText="1"/>
    </xf>
    <xf numFmtId="0" fontId="2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25" fillId="0" borderId="0" xfId="0" applyFont="1" applyFill="1" applyAlignment="1">
      <alignment horizontal="center" wrapText="1"/>
    </xf>
    <xf numFmtId="0" fontId="32" fillId="0" borderId="28" xfId="0" applyFont="1" applyFill="1" applyBorder="1" applyAlignment="1">
      <alignment horizontal="center" vertical="center"/>
    </xf>
    <xf numFmtId="0" fontId="32" fillId="0" borderId="29" xfId="0" applyFont="1" applyFill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center" wrapText="1"/>
    </xf>
    <xf numFmtId="17" fontId="35" fillId="0" borderId="28" xfId="0" quotePrefix="1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wrapText="1"/>
    </xf>
    <xf numFmtId="0" fontId="53" fillId="31" borderId="18" xfId="0" applyFont="1" applyFill="1" applyBorder="1" applyAlignment="1">
      <alignment horizontal="center" vertical="center"/>
    </xf>
    <xf numFmtId="0" fontId="53" fillId="31" borderId="15" xfId="0" applyFont="1" applyFill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27" fillId="0" borderId="0" xfId="0" applyFont="1" applyAlignment="1">
      <alignment horizontal="center" vertical="center" wrapText="1"/>
    </xf>
    <xf numFmtId="171" fontId="53" fillId="31" borderId="23" xfId="0" applyNumberFormat="1" applyFont="1" applyFill="1" applyBorder="1" applyAlignment="1">
      <alignment horizontal="center" vertical="center" wrapText="1"/>
    </xf>
    <xf numFmtId="171" fontId="53" fillId="31" borderId="24" xfId="0" applyNumberFormat="1" applyFont="1" applyFill="1" applyBorder="1" applyAlignment="1">
      <alignment horizontal="center" vertical="center" wrapText="1"/>
    </xf>
    <xf numFmtId="171" fontId="53" fillId="31" borderId="25" xfId="0" applyNumberFormat="1" applyFont="1" applyFill="1" applyBorder="1" applyAlignment="1">
      <alignment horizontal="center" vertical="center" wrapText="1"/>
    </xf>
    <xf numFmtId="0" fontId="53" fillId="31" borderId="23" xfId="0" applyNumberFormat="1" applyFont="1" applyFill="1" applyBorder="1" applyAlignment="1">
      <alignment horizontal="center" vertical="center" wrapText="1"/>
    </xf>
    <xf numFmtId="0" fontId="53" fillId="31" borderId="25" xfId="0" applyNumberFormat="1" applyFont="1" applyFill="1" applyBorder="1" applyAlignment="1">
      <alignment horizontal="center" vertical="center" wrapText="1"/>
    </xf>
    <xf numFmtId="0" fontId="55" fillId="0" borderId="0" xfId="0" applyFont="1" applyAlignment="1">
      <alignment horizontal="left" wrapText="1"/>
    </xf>
    <xf numFmtId="0" fontId="33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32" fillId="0" borderId="18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53" fillId="31" borderId="18" xfId="0" applyNumberFormat="1" applyFont="1" applyFill="1" applyBorder="1" applyAlignment="1">
      <alignment horizontal="center" vertical="center" wrapText="1"/>
    </xf>
    <xf numFmtId="0" fontId="53" fillId="31" borderId="15" xfId="0" applyNumberFormat="1" applyFont="1" applyFill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63" fillId="0" borderId="20" xfId="0" applyFont="1" applyBorder="1" applyAlignment="1">
      <alignment horizontal="center" vertical="top" wrapText="1" readingOrder="1"/>
    </xf>
    <xf numFmtId="0" fontId="63" fillId="0" borderId="0" xfId="0" applyFont="1" applyBorder="1" applyAlignment="1">
      <alignment horizontal="center" vertical="top" wrapText="1" readingOrder="1"/>
    </xf>
    <xf numFmtId="0" fontId="63" fillId="0" borderId="0" xfId="0" applyFont="1" applyBorder="1" applyAlignment="1">
      <alignment horizontal="center" vertical="center" wrapText="1" readingOrder="1"/>
    </xf>
    <xf numFmtId="0" fontId="57" fillId="0" borderId="0" xfId="0" applyFont="1" applyFill="1" applyBorder="1" applyAlignment="1">
      <alignment horizontal="left" vertical="top" wrapText="1"/>
    </xf>
    <xf numFmtId="0" fontId="25" fillId="0" borderId="0" xfId="449" applyNumberFormat="1" applyFont="1" applyAlignment="1">
      <alignment horizontal="center" vertical="center"/>
    </xf>
  </cellXfs>
  <cellStyles count="613">
    <cellStyle name="20% - Énfasis1" xfId="1" builtinId="30" customBuiltin="1"/>
    <cellStyle name="20% - Énfasis1 10" xfId="2"/>
    <cellStyle name="20% - Énfasis1 11" xfId="3"/>
    <cellStyle name="20% - Énfasis1 12" xfId="4"/>
    <cellStyle name="20% - Énfasis1 13" xfId="5"/>
    <cellStyle name="20% - Énfasis1 14" xfId="560"/>
    <cellStyle name="20% - Énfasis1 2" xfId="6"/>
    <cellStyle name="20% - Énfasis1 3" xfId="7"/>
    <cellStyle name="20% - Énfasis1 4" xfId="8"/>
    <cellStyle name="20% - Énfasis1 5" xfId="9"/>
    <cellStyle name="20% - Énfasis1 6" xfId="10"/>
    <cellStyle name="20% - Énfasis1 7" xfId="11"/>
    <cellStyle name="20% - Énfasis1 8" xfId="12"/>
    <cellStyle name="20% - Énfasis1 9" xfId="13"/>
    <cellStyle name="20% - Énfasis2" xfId="14" builtinId="34" customBuiltin="1"/>
    <cellStyle name="20% - Énfasis2 10" xfId="15"/>
    <cellStyle name="20% - Énfasis2 11" xfId="16"/>
    <cellStyle name="20% - Énfasis2 12" xfId="17"/>
    <cellStyle name="20% - Énfasis2 13" xfId="18"/>
    <cellStyle name="20% - Énfasis2 14" xfId="561"/>
    <cellStyle name="20% - Énfasis2 2" xfId="19"/>
    <cellStyle name="20% - Énfasis2 3" xfId="20"/>
    <cellStyle name="20% - Énfasis2 4" xfId="21"/>
    <cellStyle name="20% - Énfasis2 5" xfId="22"/>
    <cellStyle name="20% - Énfasis2 6" xfId="23"/>
    <cellStyle name="20% - Énfasis2 7" xfId="24"/>
    <cellStyle name="20% - Énfasis2 8" xfId="25"/>
    <cellStyle name="20% - Énfasis2 9" xfId="26"/>
    <cellStyle name="20% - Énfasis3" xfId="27" builtinId="38" customBuiltin="1"/>
    <cellStyle name="20% - Énfasis3 10" xfId="28"/>
    <cellStyle name="20% - Énfasis3 11" xfId="29"/>
    <cellStyle name="20% - Énfasis3 12" xfId="30"/>
    <cellStyle name="20% - Énfasis3 13" xfId="31"/>
    <cellStyle name="20% - Énfasis3 14" xfId="562"/>
    <cellStyle name="20% - Énfasis3 2" xfId="32"/>
    <cellStyle name="20% - Énfasis3 3" xfId="33"/>
    <cellStyle name="20% - Énfasis3 4" xfId="34"/>
    <cellStyle name="20% - Énfasis3 5" xfId="35"/>
    <cellStyle name="20% - Énfasis3 6" xfId="36"/>
    <cellStyle name="20% - Énfasis3 7" xfId="37"/>
    <cellStyle name="20% - Énfasis3 8" xfId="38"/>
    <cellStyle name="20% - Énfasis3 9" xfId="39"/>
    <cellStyle name="20% - Énfasis4" xfId="40" builtinId="42" customBuiltin="1"/>
    <cellStyle name="20% - Énfasis4 10" xfId="41"/>
    <cellStyle name="20% - Énfasis4 11" xfId="42"/>
    <cellStyle name="20% - Énfasis4 12" xfId="43"/>
    <cellStyle name="20% - Énfasis4 13" xfId="44"/>
    <cellStyle name="20% - Énfasis4 14" xfId="563"/>
    <cellStyle name="20% - Énfasis4 2" xfId="45"/>
    <cellStyle name="20% - Énfasis4 3" xfId="46"/>
    <cellStyle name="20% - Énfasis4 4" xfId="47"/>
    <cellStyle name="20% - Énfasis4 5" xfId="48"/>
    <cellStyle name="20% - Énfasis4 6" xfId="49"/>
    <cellStyle name="20% - Énfasis4 7" xfId="50"/>
    <cellStyle name="20% - Énfasis4 8" xfId="51"/>
    <cellStyle name="20% - Énfasis4 9" xfId="52"/>
    <cellStyle name="20% - Énfasis5" xfId="53" builtinId="46" customBuiltin="1"/>
    <cellStyle name="20% - Énfasis5 10" xfId="54"/>
    <cellStyle name="20% - Énfasis5 11" xfId="55"/>
    <cellStyle name="20% - Énfasis5 12" xfId="56"/>
    <cellStyle name="20% - Énfasis5 13" xfId="57"/>
    <cellStyle name="20% - Énfasis5 14" xfId="564"/>
    <cellStyle name="20% - Énfasis5 2" xfId="58"/>
    <cellStyle name="20% - Énfasis5 3" xfId="59"/>
    <cellStyle name="20% - Énfasis5 4" xfId="60"/>
    <cellStyle name="20% - Énfasis5 5" xfId="61"/>
    <cellStyle name="20% - Énfasis5 6" xfId="62"/>
    <cellStyle name="20% - Énfasis5 7" xfId="63"/>
    <cellStyle name="20% - Énfasis5 8" xfId="64"/>
    <cellStyle name="20% - Énfasis5 9" xfId="65"/>
    <cellStyle name="20% - Énfasis6" xfId="66" builtinId="50" customBuiltin="1"/>
    <cellStyle name="20% - Énfasis6 10" xfId="67"/>
    <cellStyle name="20% - Énfasis6 11" xfId="68"/>
    <cellStyle name="20% - Énfasis6 12" xfId="69"/>
    <cellStyle name="20% - Énfasis6 13" xfId="70"/>
    <cellStyle name="20% - Énfasis6 14" xfId="565"/>
    <cellStyle name="20% - Énfasis6 2" xfId="71"/>
    <cellStyle name="20% - Énfasis6 3" xfId="72"/>
    <cellStyle name="20% - Énfasis6 4" xfId="73"/>
    <cellStyle name="20% - Énfasis6 5" xfId="74"/>
    <cellStyle name="20% - Énfasis6 6" xfId="75"/>
    <cellStyle name="20% - Énfasis6 7" xfId="76"/>
    <cellStyle name="20% - Énfasis6 8" xfId="77"/>
    <cellStyle name="20% - Énfasis6 9" xfId="78"/>
    <cellStyle name="40% - Énfasis1" xfId="79" builtinId="31" customBuiltin="1"/>
    <cellStyle name="40% - Énfasis1 10" xfId="80"/>
    <cellStyle name="40% - Énfasis1 11" xfId="81"/>
    <cellStyle name="40% - Énfasis1 12" xfId="82"/>
    <cellStyle name="40% - Énfasis1 13" xfId="83"/>
    <cellStyle name="40% - Énfasis1 14" xfId="84"/>
    <cellStyle name="40% - Énfasis1 15" xfId="566"/>
    <cellStyle name="40% - Énfasis1 2" xfId="85"/>
    <cellStyle name="40% - Énfasis1 3" xfId="86"/>
    <cellStyle name="40% - Énfasis1 4" xfId="87"/>
    <cellStyle name="40% - Énfasis1 5" xfId="88"/>
    <cellStyle name="40% - Énfasis1 6" xfId="89"/>
    <cellStyle name="40% - Énfasis1 7" xfId="90"/>
    <cellStyle name="40% - Énfasis1 8" xfId="91"/>
    <cellStyle name="40% - Énfasis1 9" xfId="92"/>
    <cellStyle name="40% - Énfasis2" xfId="93" builtinId="35" customBuiltin="1"/>
    <cellStyle name="40% - Énfasis2 10" xfId="94"/>
    <cellStyle name="40% - Énfasis2 11" xfId="95"/>
    <cellStyle name="40% - Énfasis2 12" xfId="96"/>
    <cellStyle name="40% - Énfasis2 13" xfId="97"/>
    <cellStyle name="40% - Énfasis2 14" xfId="567"/>
    <cellStyle name="40% - Énfasis2 2" xfId="98"/>
    <cellStyle name="40% - Énfasis2 3" xfId="99"/>
    <cellStyle name="40% - Énfasis2 4" xfId="100"/>
    <cellStyle name="40% - Énfasis2 5" xfId="101"/>
    <cellStyle name="40% - Énfasis2 6" xfId="102"/>
    <cellStyle name="40% - Énfasis2 7" xfId="103"/>
    <cellStyle name="40% - Énfasis2 8" xfId="104"/>
    <cellStyle name="40% - Énfasis2 9" xfId="105"/>
    <cellStyle name="40% - Énfasis3" xfId="106" builtinId="39" customBuiltin="1"/>
    <cellStyle name="40% - Énfasis3 10" xfId="107"/>
    <cellStyle name="40% - Énfasis3 11" xfId="108"/>
    <cellStyle name="40% - Énfasis3 12" xfId="109"/>
    <cellStyle name="40% - Énfasis3 13" xfId="110"/>
    <cellStyle name="40% - Énfasis3 14" xfId="568"/>
    <cellStyle name="40% - Énfasis3 2" xfId="111"/>
    <cellStyle name="40% - Énfasis3 3" xfId="112"/>
    <cellStyle name="40% - Énfasis3 4" xfId="113"/>
    <cellStyle name="40% - Énfasis3 5" xfId="114"/>
    <cellStyle name="40% - Énfasis3 6" xfId="115"/>
    <cellStyle name="40% - Énfasis3 7" xfId="116"/>
    <cellStyle name="40% - Énfasis3 8" xfId="117"/>
    <cellStyle name="40% - Énfasis3 9" xfId="118"/>
    <cellStyle name="40% - Énfasis4" xfId="119" builtinId="43" customBuiltin="1"/>
    <cellStyle name="40% - Énfasis4 10" xfId="120"/>
    <cellStyle name="40% - Énfasis4 11" xfId="121"/>
    <cellStyle name="40% - Énfasis4 12" xfId="122"/>
    <cellStyle name="40% - Énfasis4 13" xfId="123"/>
    <cellStyle name="40% - Énfasis4 14" xfId="569"/>
    <cellStyle name="40% - Énfasis4 2" xfId="124"/>
    <cellStyle name="40% - Énfasis4 3" xfId="125"/>
    <cellStyle name="40% - Énfasis4 4" xfId="126"/>
    <cellStyle name="40% - Énfasis4 5" xfId="127"/>
    <cellStyle name="40% - Énfasis4 6" xfId="128"/>
    <cellStyle name="40% - Énfasis4 7" xfId="129"/>
    <cellStyle name="40% - Énfasis4 8" xfId="130"/>
    <cellStyle name="40% - Énfasis4 9" xfId="131"/>
    <cellStyle name="40% - Énfasis5" xfId="132" builtinId="47" customBuiltin="1"/>
    <cellStyle name="40% - Énfasis5 10" xfId="133"/>
    <cellStyle name="40% - Énfasis5 11" xfId="134"/>
    <cellStyle name="40% - Énfasis5 12" xfId="135"/>
    <cellStyle name="40% - Énfasis5 13" xfId="136"/>
    <cellStyle name="40% - Énfasis5 14" xfId="570"/>
    <cellStyle name="40% - Énfasis5 2" xfId="137"/>
    <cellStyle name="40% - Énfasis5 3" xfId="138"/>
    <cellStyle name="40% - Énfasis5 4" xfId="139"/>
    <cellStyle name="40% - Énfasis5 5" xfId="140"/>
    <cellStyle name="40% - Énfasis5 6" xfId="141"/>
    <cellStyle name="40% - Énfasis5 7" xfId="142"/>
    <cellStyle name="40% - Énfasis5 8" xfId="143"/>
    <cellStyle name="40% - Énfasis5 9" xfId="144"/>
    <cellStyle name="40% - Énfasis6" xfId="145" builtinId="51" customBuiltin="1"/>
    <cellStyle name="40% - Énfasis6 10" xfId="146"/>
    <cellStyle name="40% - Énfasis6 11" xfId="147"/>
    <cellStyle name="40% - Énfasis6 12" xfId="148"/>
    <cellStyle name="40% - Énfasis6 13" xfId="149"/>
    <cellStyle name="40% - Énfasis6 14" xfId="571"/>
    <cellStyle name="40% - Énfasis6 2" xfId="150"/>
    <cellStyle name="40% - Énfasis6 3" xfId="151"/>
    <cellStyle name="40% - Énfasis6 4" xfId="152"/>
    <cellStyle name="40% - Énfasis6 5" xfId="153"/>
    <cellStyle name="40% - Énfasis6 6" xfId="154"/>
    <cellStyle name="40% - Énfasis6 7" xfId="155"/>
    <cellStyle name="40% - Énfasis6 8" xfId="156"/>
    <cellStyle name="40% - Énfasis6 9" xfId="157"/>
    <cellStyle name="60% - Énfasis1" xfId="158" builtinId="32" customBuiltin="1"/>
    <cellStyle name="60% - Énfasis1 10" xfId="159"/>
    <cellStyle name="60% - Énfasis1 11" xfId="160"/>
    <cellStyle name="60% - Énfasis1 12" xfId="161"/>
    <cellStyle name="60% - Énfasis1 13" xfId="162"/>
    <cellStyle name="60% - Énfasis1 14" xfId="572"/>
    <cellStyle name="60% - Énfasis1 2" xfId="163"/>
    <cellStyle name="60% - Énfasis1 3" xfId="164"/>
    <cellStyle name="60% - Énfasis1 4" xfId="165"/>
    <cellStyle name="60% - Énfasis1 5" xfId="166"/>
    <cellStyle name="60% - Énfasis1 6" xfId="167"/>
    <cellStyle name="60% - Énfasis1 7" xfId="168"/>
    <cellStyle name="60% - Énfasis1 8" xfId="169"/>
    <cellStyle name="60% - Énfasis1 9" xfId="170"/>
    <cellStyle name="60% - Énfasis2" xfId="171" builtinId="36" customBuiltin="1"/>
    <cellStyle name="60% - Énfasis2 10" xfId="172"/>
    <cellStyle name="60% - Énfasis2 11" xfId="173"/>
    <cellStyle name="60% - Énfasis2 12" xfId="174"/>
    <cellStyle name="60% - Énfasis2 13" xfId="175"/>
    <cellStyle name="60% - Énfasis2 14" xfId="573"/>
    <cellStyle name="60% - Énfasis2 2" xfId="176"/>
    <cellStyle name="60% - Énfasis2 3" xfId="177"/>
    <cellStyle name="60% - Énfasis2 4" xfId="178"/>
    <cellStyle name="60% - Énfasis2 5" xfId="179"/>
    <cellStyle name="60% - Énfasis2 6" xfId="180"/>
    <cellStyle name="60% - Énfasis2 7" xfId="181"/>
    <cellStyle name="60% - Énfasis2 8" xfId="182"/>
    <cellStyle name="60% - Énfasis2 9" xfId="183"/>
    <cellStyle name="60% - Énfasis3" xfId="184" builtinId="40" customBuiltin="1"/>
    <cellStyle name="60% - Énfasis3 10" xfId="185"/>
    <cellStyle name="60% - Énfasis3 11" xfId="186"/>
    <cellStyle name="60% - Énfasis3 12" xfId="187"/>
    <cellStyle name="60% - Énfasis3 13" xfId="188"/>
    <cellStyle name="60% - Énfasis3 14" xfId="574"/>
    <cellStyle name="60% - Énfasis3 2" xfId="189"/>
    <cellStyle name="60% - Énfasis3 3" xfId="190"/>
    <cellStyle name="60% - Énfasis3 4" xfId="191"/>
    <cellStyle name="60% - Énfasis3 5" xfId="192"/>
    <cellStyle name="60% - Énfasis3 6" xfId="193"/>
    <cellStyle name="60% - Énfasis3 7" xfId="194"/>
    <cellStyle name="60% - Énfasis3 8" xfId="195"/>
    <cellStyle name="60% - Énfasis3 9" xfId="196"/>
    <cellStyle name="60% - Énfasis4" xfId="197" builtinId="44" customBuiltin="1"/>
    <cellStyle name="60% - Énfasis4 10" xfId="198"/>
    <cellStyle name="60% - Énfasis4 11" xfId="199"/>
    <cellStyle name="60% - Énfasis4 12" xfId="200"/>
    <cellStyle name="60% - Énfasis4 13" xfId="201"/>
    <cellStyle name="60% - Énfasis4 14" xfId="575"/>
    <cellStyle name="60% - Énfasis4 2" xfId="202"/>
    <cellStyle name="60% - Énfasis4 3" xfId="203"/>
    <cellStyle name="60% - Énfasis4 4" xfId="204"/>
    <cellStyle name="60% - Énfasis4 5" xfId="205"/>
    <cellStyle name="60% - Énfasis4 6" xfId="206"/>
    <cellStyle name="60% - Énfasis4 7" xfId="207"/>
    <cellStyle name="60% - Énfasis4 8" xfId="208"/>
    <cellStyle name="60% - Énfasis4 9" xfId="209"/>
    <cellStyle name="60% - Énfasis5" xfId="210" builtinId="48" customBuiltin="1"/>
    <cellStyle name="60% - Énfasis5 10" xfId="211"/>
    <cellStyle name="60% - Énfasis5 11" xfId="212"/>
    <cellStyle name="60% - Énfasis5 12" xfId="213"/>
    <cellStyle name="60% - Énfasis5 13" xfId="214"/>
    <cellStyle name="60% - Énfasis5 14" xfId="576"/>
    <cellStyle name="60% - Énfasis5 2" xfId="215"/>
    <cellStyle name="60% - Énfasis5 3" xfId="216"/>
    <cellStyle name="60% - Énfasis5 4" xfId="217"/>
    <cellStyle name="60% - Énfasis5 5" xfId="218"/>
    <cellStyle name="60% - Énfasis5 6" xfId="219"/>
    <cellStyle name="60% - Énfasis5 7" xfId="220"/>
    <cellStyle name="60% - Énfasis5 8" xfId="221"/>
    <cellStyle name="60% - Énfasis5 9" xfId="222"/>
    <cellStyle name="60% - Énfasis6" xfId="223" builtinId="52" customBuiltin="1"/>
    <cellStyle name="60% - Énfasis6 10" xfId="224"/>
    <cellStyle name="60% - Énfasis6 11" xfId="225"/>
    <cellStyle name="60% - Énfasis6 12" xfId="226"/>
    <cellStyle name="60% - Énfasis6 13" xfId="227"/>
    <cellStyle name="60% - Énfasis6 14" xfId="577"/>
    <cellStyle name="60% - Énfasis6 2" xfId="228"/>
    <cellStyle name="60% - Énfasis6 3" xfId="229"/>
    <cellStyle name="60% - Énfasis6 4" xfId="230"/>
    <cellStyle name="60% - Énfasis6 5" xfId="231"/>
    <cellStyle name="60% - Énfasis6 6" xfId="232"/>
    <cellStyle name="60% - Énfasis6 7" xfId="233"/>
    <cellStyle name="60% - Énfasis6 8" xfId="234"/>
    <cellStyle name="60% - Énfasis6 9" xfId="235"/>
    <cellStyle name="Buena" xfId="236" builtinId="26" customBuiltin="1"/>
    <cellStyle name="Buena 10" xfId="237"/>
    <cellStyle name="Buena 11" xfId="238"/>
    <cellStyle name="Buena 12" xfId="239"/>
    <cellStyle name="Buena 13" xfId="240"/>
    <cellStyle name="Buena 14" xfId="578"/>
    <cellStyle name="Buena 2" xfId="241"/>
    <cellStyle name="Buena 3" xfId="242"/>
    <cellStyle name="Buena 4" xfId="243"/>
    <cellStyle name="Buena 5" xfId="244"/>
    <cellStyle name="Buena 6" xfId="245"/>
    <cellStyle name="Buena 7" xfId="246"/>
    <cellStyle name="Buena 8" xfId="247"/>
    <cellStyle name="Buena 9" xfId="248"/>
    <cellStyle name="Cálculo" xfId="249" builtinId="22" customBuiltin="1"/>
    <cellStyle name="Cálculo 10" xfId="250"/>
    <cellStyle name="Cálculo 11" xfId="251"/>
    <cellStyle name="Cálculo 12" xfId="252"/>
    <cellStyle name="Cálculo 13" xfId="253"/>
    <cellStyle name="Cálculo 14" xfId="579"/>
    <cellStyle name="Cálculo 2" xfId="254"/>
    <cellStyle name="Cálculo 3" xfId="255"/>
    <cellStyle name="Cálculo 4" xfId="256"/>
    <cellStyle name="Cálculo 5" xfId="257"/>
    <cellStyle name="Cálculo 6" xfId="258"/>
    <cellStyle name="Cálculo 7" xfId="259"/>
    <cellStyle name="Cálculo 8" xfId="260"/>
    <cellStyle name="Cálculo 9" xfId="261"/>
    <cellStyle name="Celda de comprobación" xfId="262" builtinId="23" customBuiltin="1"/>
    <cellStyle name="Celda de comprobación 10" xfId="263"/>
    <cellStyle name="Celda de comprobación 11" xfId="264"/>
    <cellStyle name="Celda de comprobación 12" xfId="265"/>
    <cellStyle name="Celda de comprobación 13" xfId="266"/>
    <cellStyle name="Celda de comprobación 14" xfId="580"/>
    <cellStyle name="Celda de comprobación 2" xfId="267"/>
    <cellStyle name="Celda de comprobación 3" xfId="268"/>
    <cellStyle name="Celda de comprobación 4" xfId="269"/>
    <cellStyle name="Celda de comprobación 5" xfId="270"/>
    <cellStyle name="Celda de comprobación 6" xfId="271"/>
    <cellStyle name="Celda de comprobación 7" xfId="272"/>
    <cellStyle name="Celda de comprobación 8" xfId="273"/>
    <cellStyle name="Celda de comprobación 9" xfId="274"/>
    <cellStyle name="Celda vinculada" xfId="275" builtinId="24" customBuiltin="1"/>
    <cellStyle name="Celda vinculada 10" xfId="276"/>
    <cellStyle name="Celda vinculada 11" xfId="277"/>
    <cellStyle name="Celda vinculada 12" xfId="278"/>
    <cellStyle name="Celda vinculada 13" xfId="279"/>
    <cellStyle name="Celda vinculada 14" xfId="581"/>
    <cellStyle name="Celda vinculada 2" xfId="280"/>
    <cellStyle name="Celda vinculada 3" xfId="281"/>
    <cellStyle name="Celda vinculada 4" xfId="282"/>
    <cellStyle name="Celda vinculada 5" xfId="283"/>
    <cellStyle name="Celda vinculada 6" xfId="284"/>
    <cellStyle name="Celda vinculada 7" xfId="285"/>
    <cellStyle name="Celda vinculada 8" xfId="286"/>
    <cellStyle name="Celda vinculada 9" xfId="287"/>
    <cellStyle name="Encabezado 4" xfId="288" builtinId="19" customBuiltin="1"/>
    <cellStyle name="Encabezado 4 10" xfId="289"/>
    <cellStyle name="Encabezado 4 11" xfId="290"/>
    <cellStyle name="Encabezado 4 12" xfId="291"/>
    <cellStyle name="Encabezado 4 13" xfId="292"/>
    <cellStyle name="Encabezado 4 14" xfId="582"/>
    <cellStyle name="Encabezado 4 2" xfId="293"/>
    <cellStyle name="Encabezado 4 3" xfId="294"/>
    <cellStyle name="Encabezado 4 4" xfId="295"/>
    <cellStyle name="Encabezado 4 5" xfId="296"/>
    <cellStyle name="Encabezado 4 6" xfId="297"/>
    <cellStyle name="Encabezado 4 7" xfId="298"/>
    <cellStyle name="Encabezado 4 8" xfId="299"/>
    <cellStyle name="Encabezado 4 9" xfId="300"/>
    <cellStyle name="Énfasis1" xfId="301" builtinId="29" customBuiltin="1"/>
    <cellStyle name="Énfasis1 10" xfId="302"/>
    <cellStyle name="Énfasis1 11" xfId="303"/>
    <cellStyle name="Énfasis1 12" xfId="304"/>
    <cellStyle name="Énfasis1 13" xfId="305"/>
    <cellStyle name="Énfasis1 14" xfId="306"/>
    <cellStyle name="Énfasis1 15" xfId="583"/>
    <cellStyle name="Énfasis1 2" xfId="307"/>
    <cellStyle name="Énfasis1 3" xfId="308"/>
    <cellStyle name="Énfasis1 4" xfId="309"/>
    <cellStyle name="Énfasis1 5" xfId="310"/>
    <cellStyle name="Énfasis1 6" xfId="311"/>
    <cellStyle name="Énfasis1 7" xfId="312"/>
    <cellStyle name="Énfasis1 8" xfId="313"/>
    <cellStyle name="Énfasis1 9" xfId="314"/>
    <cellStyle name="Énfasis2" xfId="315" builtinId="33" customBuiltin="1"/>
    <cellStyle name="Énfasis2 10" xfId="316"/>
    <cellStyle name="Énfasis2 11" xfId="317"/>
    <cellStyle name="Énfasis2 12" xfId="318"/>
    <cellStyle name="Énfasis2 13" xfId="319"/>
    <cellStyle name="Énfasis2 14" xfId="584"/>
    <cellStyle name="Énfasis2 2" xfId="320"/>
    <cellStyle name="Énfasis2 3" xfId="321"/>
    <cellStyle name="Énfasis2 4" xfId="322"/>
    <cellStyle name="Énfasis2 5" xfId="323"/>
    <cellStyle name="Énfasis2 6" xfId="324"/>
    <cellStyle name="Énfasis2 7" xfId="325"/>
    <cellStyle name="Énfasis2 8" xfId="326"/>
    <cellStyle name="Énfasis2 9" xfId="327"/>
    <cellStyle name="Énfasis3" xfId="328" builtinId="37" customBuiltin="1"/>
    <cellStyle name="Énfasis3 10" xfId="329"/>
    <cellStyle name="Énfasis3 11" xfId="330"/>
    <cellStyle name="Énfasis3 12" xfId="331"/>
    <cellStyle name="Énfasis3 13" xfId="332"/>
    <cellStyle name="Énfasis3 14" xfId="585"/>
    <cellStyle name="Énfasis3 2" xfId="333"/>
    <cellStyle name="Énfasis3 3" xfId="334"/>
    <cellStyle name="Énfasis3 4" xfId="335"/>
    <cellStyle name="Énfasis3 5" xfId="336"/>
    <cellStyle name="Énfasis3 6" xfId="337"/>
    <cellStyle name="Énfasis3 7" xfId="338"/>
    <cellStyle name="Énfasis3 8" xfId="339"/>
    <cellStyle name="Énfasis3 9" xfId="340"/>
    <cellStyle name="Énfasis4" xfId="341" builtinId="41" customBuiltin="1"/>
    <cellStyle name="Énfasis4 10" xfId="342"/>
    <cellStyle name="Énfasis4 11" xfId="343"/>
    <cellStyle name="Énfasis4 12" xfId="344"/>
    <cellStyle name="Énfasis4 13" xfId="345"/>
    <cellStyle name="Énfasis4 14" xfId="586"/>
    <cellStyle name="Énfasis4 2" xfId="346"/>
    <cellStyle name="Énfasis4 3" xfId="347"/>
    <cellStyle name="Énfasis4 4" xfId="348"/>
    <cellStyle name="Énfasis4 5" xfId="349"/>
    <cellStyle name="Énfasis4 6" xfId="350"/>
    <cellStyle name="Énfasis4 7" xfId="351"/>
    <cellStyle name="Énfasis4 8" xfId="352"/>
    <cellStyle name="Énfasis4 9" xfId="353"/>
    <cellStyle name="Énfasis5" xfId="354" builtinId="45" customBuiltin="1"/>
    <cellStyle name="Énfasis5 10" xfId="355"/>
    <cellStyle name="Énfasis5 11" xfId="356"/>
    <cellStyle name="Énfasis5 12" xfId="357"/>
    <cellStyle name="Énfasis5 13" xfId="358"/>
    <cellStyle name="Énfasis5 14" xfId="587"/>
    <cellStyle name="Énfasis5 2" xfId="359"/>
    <cellStyle name="Énfasis5 3" xfId="360"/>
    <cellStyle name="Énfasis5 4" xfId="361"/>
    <cellStyle name="Énfasis5 5" xfId="362"/>
    <cellStyle name="Énfasis5 6" xfId="363"/>
    <cellStyle name="Énfasis5 7" xfId="364"/>
    <cellStyle name="Énfasis5 8" xfId="365"/>
    <cellStyle name="Énfasis5 9" xfId="366"/>
    <cellStyle name="Énfasis6" xfId="367" builtinId="49" customBuiltin="1"/>
    <cellStyle name="Énfasis6 10" xfId="368"/>
    <cellStyle name="Énfasis6 11" xfId="369"/>
    <cellStyle name="Énfasis6 12" xfId="370"/>
    <cellStyle name="Énfasis6 13" xfId="371"/>
    <cellStyle name="Énfasis6 14" xfId="588"/>
    <cellStyle name="Énfasis6 2" xfId="372"/>
    <cellStyle name="Énfasis6 3" xfId="373"/>
    <cellStyle name="Énfasis6 4" xfId="374"/>
    <cellStyle name="Énfasis6 5" xfId="375"/>
    <cellStyle name="Énfasis6 6" xfId="376"/>
    <cellStyle name="Énfasis6 7" xfId="377"/>
    <cellStyle name="Énfasis6 8" xfId="378"/>
    <cellStyle name="Énfasis6 9" xfId="379"/>
    <cellStyle name="Entrada" xfId="380" builtinId="20" customBuiltin="1"/>
    <cellStyle name="Entrada 10" xfId="381"/>
    <cellStyle name="Entrada 11" xfId="382"/>
    <cellStyle name="Entrada 12" xfId="383"/>
    <cellStyle name="Entrada 13" xfId="384"/>
    <cellStyle name="Entrada 14" xfId="589"/>
    <cellStyle name="Entrada 2" xfId="385"/>
    <cellStyle name="Entrada 3" xfId="386"/>
    <cellStyle name="Entrada 4" xfId="387"/>
    <cellStyle name="Entrada 5" xfId="388"/>
    <cellStyle name="Entrada 6" xfId="389"/>
    <cellStyle name="Entrada 7" xfId="390"/>
    <cellStyle name="Entrada 8" xfId="391"/>
    <cellStyle name="Entrada 9" xfId="392"/>
    <cellStyle name="Euro" xfId="393"/>
    <cellStyle name="Hipervínculo 2" xfId="394"/>
    <cellStyle name="Hipervínculo 3" xfId="395"/>
    <cellStyle name="Incorrecto" xfId="396" builtinId="27" customBuiltin="1"/>
    <cellStyle name="Incorrecto 10" xfId="397"/>
    <cellStyle name="Incorrecto 11" xfId="398"/>
    <cellStyle name="Incorrecto 12" xfId="399"/>
    <cellStyle name="Incorrecto 13" xfId="400"/>
    <cellStyle name="Incorrecto 14" xfId="590"/>
    <cellStyle name="Incorrecto 2" xfId="401"/>
    <cellStyle name="Incorrecto 3" xfId="402"/>
    <cellStyle name="Incorrecto 4" xfId="403"/>
    <cellStyle name="Incorrecto 5" xfId="404"/>
    <cellStyle name="Incorrecto 6" xfId="405"/>
    <cellStyle name="Incorrecto 7" xfId="406"/>
    <cellStyle name="Incorrecto 8" xfId="407"/>
    <cellStyle name="Incorrecto 9" xfId="408"/>
    <cellStyle name="Millares" xfId="409" builtinId="3"/>
    <cellStyle name="Millares 2" xfId="410"/>
    <cellStyle name="Millares 2 2" xfId="411"/>
    <cellStyle name="Millares 3" xfId="412"/>
    <cellStyle name="Millares 3 2" xfId="592"/>
    <cellStyle name="Millares 4" xfId="413"/>
    <cellStyle name="Millares 4 2" xfId="593"/>
    <cellStyle name="Millares 5" xfId="414"/>
    <cellStyle name="Millares 5 2" xfId="594"/>
    <cellStyle name="Millares 6" xfId="591"/>
    <cellStyle name="Neutral" xfId="415" builtinId="28" customBuiltin="1"/>
    <cellStyle name="Neutral 10" xfId="416"/>
    <cellStyle name="Neutral 11" xfId="417"/>
    <cellStyle name="Neutral 12" xfId="418"/>
    <cellStyle name="Neutral 13" xfId="419"/>
    <cellStyle name="Neutral 14" xfId="595"/>
    <cellStyle name="Neutral 2" xfId="420"/>
    <cellStyle name="Neutral 3" xfId="421"/>
    <cellStyle name="Neutral 4" xfId="422"/>
    <cellStyle name="Neutral 5" xfId="423"/>
    <cellStyle name="Neutral 6" xfId="424"/>
    <cellStyle name="Neutral 7" xfId="425"/>
    <cellStyle name="Neutral 8" xfId="426"/>
    <cellStyle name="Neutral 9" xfId="427"/>
    <cellStyle name="Normal" xfId="0" builtinId="0"/>
    <cellStyle name="Normal 2" xfId="428"/>
    <cellStyle name="Normal 2 2" xfId="429"/>
    <cellStyle name="Normal 2 2 2" xfId="557"/>
    <cellStyle name="Normal 3" xfId="430"/>
    <cellStyle name="Normal 4" xfId="431"/>
    <cellStyle name="Normal 4 2" xfId="432"/>
    <cellStyle name="Normal 5" xfId="433"/>
    <cellStyle name="Normal 5 2" xfId="596"/>
    <cellStyle name="Normal 6" xfId="434"/>
    <cellStyle name="Normal 6 2" xfId="597"/>
    <cellStyle name="Normal 6 3" xfId="612"/>
    <cellStyle name="Normal 7" xfId="435"/>
    <cellStyle name="Normal 7 2" xfId="598"/>
    <cellStyle name="Normal 8" xfId="559"/>
    <cellStyle name="Normal 9" xfId="558"/>
    <cellStyle name="Notas" xfId="436" builtinId="10" customBuiltin="1"/>
    <cellStyle name="Notas 10" xfId="437"/>
    <cellStyle name="Notas 11" xfId="438"/>
    <cellStyle name="Notas 12" xfId="439"/>
    <cellStyle name="Notas 13" xfId="440"/>
    <cellStyle name="Notas 14" xfId="599"/>
    <cellStyle name="Notas 2" xfId="441"/>
    <cellStyle name="Notas 3" xfId="442"/>
    <cellStyle name="Notas 4" xfId="443"/>
    <cellStyle name="Notas 5" xfId="444"/>
    <cellStyle name="Notas 6" xfId="445"/>
    <cellStyle name="Notas 7" xfId="446"/>
    <cellStyle name="Notas 8" xfId="447"/>
    <cellStyle name="Notas 9" xfId="448"/>
    <cellStyle name="Porcentaje" xfId="449" builtinId="5"/>
    <cellStyle name="Porcentaje 2" xfId="450"/>
    <cellStyle name="Porcentaje 2 2" xfId="601"/>
    <cellStyle name="Porcentaje 3" xfId="451"/>
    <cellStyle name="Porcentaje 3 2" xfId="602"/>
    <cellStyle name="Porcentaje 4" xfId="452"/>
    <cellStyle name="Porcentaje 4 2" xfId="603"/>
    <cellStyle name="Porcentaje 5" xfId="600"/>
    <cellStyle name="Porcentual 2" xfId="453"/>
    <cellStyle name="Porcentual 2 2" xfId="604"/>
    <cellStyle name="Salida" xfId="454" builtinId="21" customBuiltin="1"/>
    <cellStyle name="Salida 10" xfId="455"/>
    <cellStyle name="Salida 11" xfId="456"/>
    <cellStyle name="Salida 12" xfId="457"/>
    <cellStyle name="Salida 13" xfId="458"/>
    <cellStyle name="Salida 14" xfId="605"/>
    <cellStyle name="Salida 2" xfId="459"/>
    <cellStyle name="Salida 3" xfId="460"/>
    <cellStyle name="Salida 4" xfId="461"/>
    <cellStyle name="Salida 5" xfId="462"/>
    <cellStyle name="Salida 6" xfId="463"/>
    <cellStyle name="Salida 7" xfId="464"/>
    <cellStyle name="Salida 8" xfId="465"/>
    <cellStyle name="Salida 9" xfId="466"/>
    <cellStyle name="Texto de advertencia" xfId="467" builtinId="11" customBuiltin="1"/>
    <cellStyle name="Texto de advertencia 10" xfId="468"/>
    <cellStyle name="Texto de advertencia 11" xfId="469"/>
    <cellStyle name="Texto de advertencia 12" xfId="470"/>
    <cellStyle name="Texto de advertencia 13" xfId="471"/>
    <cellStyle name="Texto de advertencia 14" xfId="606"/>
    <cellStyle name="Texto de advertencia 2" xfId="472"/>
    <cellStyle name="Texto de advertencia 3" xfId="473"/>
    <cellStyle name="Texto de advertencia 4" xfId="474"/>
    <cellStyle name="Texto de advertencia 5" xfId="475"/>
    <cellStyle name="Texto de advertencia 6" xfId="476"/>
    <cellStyle name="Texto de advertencia 7" xfId="477"/>
    <cellStyle name="Texto de advertencia 8" xfId="478"/>
    <cellStyle name="Texto de advertencia 9" xfId="479"/>
    <cellStyle name="Texto explicativo" xfId="480" builtinId="53" customBuiltin="1"/>
    <cellStyle name="Texto explicativo 10" xfId="481"/>
    <cellStyle name="Texto explicativo 11" xfId="482"/>
    <cellStyle name="Texto explicativo 12" xfId="483"/>
    <cellStyle name="Texto explicativo 13" xfId="484"/>
    <cellStyle name="Texto explicativo 14" xfId="607"/>
    <cellStyle name="Texto explicativo 2" xfId="485"/>
    <cellStyle name="Texto explicativo 3" xfId="486"/>
    <cellStyle name="Texto explicativo 4" xfId="487"/>
    <cellStyle name="Texto explicativo 5" xfId="488"/>
    <cellStyle name="Texto explicativo 6" xfId="489"/>
    <cellStyle name="Texto explicativo 7" xfId="490"/>
    <cellStyle name="Texto explicativo 8" xfId="491"/>
    <cellStyle name="Texto explicativo 9" xfId="492"/>
    <cellStyle name="Título" xfId="493" builtinId="15" customBuiltin="1"/>
    <cellStyle name="Título 1 10" xfId="494"/>
    <cellStyle name="Título 1 11" xfId="495"/>
    <cellStyle name="Título 1 12" xfId="496"/>
    <cellStyle name="Título 1 13" xfId="497"/>
    <cellStyle name="Título 1 2" xfId="498"/>
    <cellStyle name="Título 1 3" xfId="499"/>
    <cellStyle name="Título 1 4" xfId="500"/>
    <cellStyle name="Título 1 5" xfId="501"/>
    <cellStyle name="Título 1 6" xfId="502"/>
    <cellStyle name="Título 1 7" xfId="503"/>
    <cellStyle name="Título 1 8" xfId="504"/>
    <cellStyle name="Título 1 9" xfId="505"/>
    <cellStyle name="Título 10" xfId="506"/>
    <cellStyle name="Título 11" xfId="507"/>
    <cellStyle name="Título 12" xfId="508"/>
    <cellStyle name="Título 13" xfId="509"/>
    <cellStyle name="Título 14" xfId="510"/>
    <cellStyle name="Título 15" xfId="511"/>
    <cellStyle name="Título 16" xfId="608"/>
    <cellStyle name="Título 2" xfId="512" builtinId="17" customBuiltin="1"/>
    <cellStyle name="Título 2 10" xfId="513"/>
    <cellStyle name="Título 2 11" xfId="514"/>
    <cellStyle name="Título 2 12" xfId="515"/>
    <cellStyle name="Título 2 13" xfId="516"/>
    <cellStyle name="Título 2 14" xfId="609"/>
    <cellStyle name="Título 2 2" xfId="517"/>
    <cellStyle name="Título 2 3" xfId="518"/>
    <cellStyle name="Título 2 4" xfId="519"/>
    <cellStyle name="Título 2 5" xfId="520"/>
    <cellStyle name="Título 2 6" xfId="521"/>
    <cellStyle name="Título 2 7" xfId="522"/>
    <cellStyle name="Título 2 8" xfId="523"/>
    <cellStyle name="Título 2 9" xfId="524"/>
    <cellStyle name="Título 3" xfId="525" builtinId="18" customBuiltin="1"/>
    <cellStyle name="Título 3 10" xfId="526"/>
    <cellStyle name="Título 3 11" xfId="527"/>
    <cellStyle name="Título 3 12" xfId="528"/>
    <cellStyle name="Título 3 13" xfId="529"/>
    <cellStyle name="Título 3 14" xfId="610"/>
    <cellStyle name="Título 3 2" xfId="530"/>
    <cellStyle name="Título 3 3" xfId="531"/>
    <cellStyle name="Título 3 4" xfId="532"/>
    <cellStyle name="Título 3 5" xfId="533"/>
    <cellStyle name="Título 3 6" xfId="534"/>
    <cellStyle name="Título 3 7" xfId="535"/>
    <cellStyle name="Título 3 8" xfId="536"/>
    <cellStyle name="Título 3 9" xfId="537"/>
    <cellStyle name="Título 4" xfId="538"/>
    <cellStyle name="Título 5" xfId="539"/>
    <cellStyle name="Título 6" xfId="540"/>
    <cellStyle name="Título 7" xfId="541"/>
    <cellStyle name="Título 8" xfId="542"/>
    <cellStyle name="Título 9" xfId="543"/>
    <cellStyle name="Total" xfId="544" builtinId="25" customBuiltin="1"/>
    <cellStyle name="Total 10" xfId="545"/>
    <cellStyle name="Total 11" xfId="546"/>
    <cellStyle name="Total 12" xfId="547"/>
    <cellStyle name="Total 13" xfId="548"/>
    <cellStyle name="Total 14" xfId="611"/>
    <cellStyle name="Total 2" xfId="549"/>
    <cellStyle name="Total 3" xfId="550"/>
    <cellStyle name="Total 4" xfId="551"/>
    <cellStyle name="Total 5" xfId="552"/>
    <cellStyle name="Total 6" xfId="553"/>
    <cellStyle name="Total 7" xfId="554"/>
    <cellStyle name="Total 8" xfId="555"/>
    <cellStyle name="Total 9" xfId="556"/>
  </cellStyles>
  <dxfs count="0"/>
  <tableStyles count="0" defaultTableStyle="TableStyleMedium9" defaultPivotStyle="PivotStyleLight16"/>
  <colors>
    <mruColors>
      <color rgb="FF0666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904483315710658"/>
          <c:y val="0.1326403794610585"/>
          <c:w val="0.79105529406589536"/>
          <c:h val="0.60984652463097166"/>
        </c:manualLayout>
      </c:layout>
      <c:lineChart>
        <c:grouping val="standard"/>
        <c:varyColors val="0"/>
        <c:ser>
          <c:idx val="1"/>
          <c:order val="0"/>
          <c:tx>
            <c:strRef>
              <c:f>'pg. 10'!$B$8</c:f>
              <c:strCache>
                <c:ptCount val="1"/>
                <c:pt idx="0">
                  <c:v>Transporte de Pasajeros</c:v>
                </c:pt>
              </c:strCache>
            </c:strRef>
          </c:tx>
          <c:spPr>
            <a:ln w="25400" cmpd="sng">
              <a:solidFill>
                <a:schemeClr val="tx2">
                  <a:lumMod val="60000"/>
                  <a:lumOff val="40000"/>
                </a:schemeClr>
              </a:solidFill>
            </a:ln>
            <a:effectLst>
              <a:softEdge rad="495300"/>
            </a:effectLst>
          </c:spPr>
          <c:marker>
            <c:symbol val="square"/>
            <c:size val="4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Pt>
            <c:idx val="14"/>
            <c:marker>
              <c:spPr>
                <a:solidFill>
                  <a:schemeClr val="tx2">
                    <a:lumMod val="40000"/>
                    <a:lumOff val="60000"/>
                  </a:schemeClr>
                </a:solidFill>
                <a:ln>
                  <a:solidFill>
                    <a:schemeClr val="tx2">
                      <a:lumMod val="60000"/>
                      <a:lumOff val="40000"/>
                    </a:schemeClr>
                  </a:solidFill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9B5-4ED8-B207-B4790E8EDEF1}"/>
              </c:ext>
            </c:extLst>
          </c:dPt>
          <c:dPt>
            <c:idx val="15"/>
            <c:marker>
              <c:spPr>
                <a:solidFill>
                  <a:schemeClr val="tx2">
                    <a:lumMod val="40000"/>
                    <a:lumOff val="60000"/>
                  </a:schemeClr>
                </a:solidFill>
                <a:ln>
                  <a:solidFill>
                    <a:schemeClr val="tx2">
                      <a:lumMod val="60000"/>
                      <a:lumOff val="40000"/>
                    </a:schemeClr>
                  </a:solidFill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9B5-4ED8-B207-B4790E8EDEF1}"/>
              </c:ext>
            </c:extLst>
          </c:dPt>
          <c:dLbls>
            <c:dLbl>
              <c:idx val="11"/>
              <c:layout>
                <c:manualLayout>
                  <c:x val="-3.408243117764205E-2"/>
                  <c:y val="-5.6662216228817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9B5-4ED8-B207-B4790E8EDEF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s-CO" sz="7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'pg. 10'!$A$9:$A$21</c:f>
              <c:numCache>
                <c:formatCode>0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'pg. 10'!$B$9:$B$21</c:f>
              <c:numCache>
                <c:formatCode>#,##0.0</c:formatCode>
                <c:ptCount val="13"/>
                <c:pt idx="0">
                  <c:v>159.81022999999999</c:v>
                </c:pt>
                <c:pt idx="1">
                  <c:v>164.42749000000001</c:v>
                </c:pt>
                <c:pt idx="2">
                  <c:v>172.62232</c:v>
                </c:pt>
                <c:pt idx="3">
                  <c:v>207.76288</c:v>
                </c:pt>
                <c:pt idx="4">
                  <c:v>238.72121999999999</c:v>
                </c:pt>
                <c:pt idx="5">
                  <c:v>327.59944000000002</c:v>
                </c:pt>
                <c:pt idx="6">
                  <c:v>237.26222000000001</c:v>
                </c:pt>
                <c:pt idx="7">
                  <c:v>274.18916000000002</c:v>
                </c:pt>
                <c:pt idx="8">
                  <c:v>280.91410999999999</c:v>
                </c:pt>
                <c:pt idx="9">
                  <c:v>280.10515543999998</c:v>
                </c:pt>
                <c:pt idx="10">
                  <c:v>300.05342292</c:v>
                </c:pt>
                <c:pt idx="11">
                  <c:v>319.14123662999998</c:v>
                </c:pt>
                <c:pt idx="12">
                  <c:v>12.322048388000001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9B5-4ED8-B207-B4790E8EDEF1}"/>
            </c:ext>
          </c:extLst>
        </c:ser>
        <c:ser>
          <c:idx val="2"/>
          <c:order val="1"/>
          <c:tx>
            <c:strRef>
              <c:f>'pg. 10'!$C$8</c:f>
              <c:strCache>
                <c:ptCount val="1"/>
                <c:pt idx="0">
                  <c:v>Viajes</c:v>
                </c:pt>
              </c:strCache>
            </c:strRef>
          </c:tx>
          <c:spPr>
            <a:ln w="38100">
              <a:solidFill>
                <a:srgbClr val="086E53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86E53"/>
              </a:solidFill>
              <a:ln>
                <a:solidFill>
                  <a:srgbClr val="086E53"/>
                </a:solidFill>
                <a:prstDash val="solid"/>
              </a:ln>
            </c:spPr>
          </c:marker>
          <c:dPt>
            <c:idx val="1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9B5-4ED8-B207-B4790E8EDEF1}"/>
              </c:ext>
            </c:extLst>
          </c:dPt>
          <c:dLbls>
            <c:dLbl>
              <c:idx val="11"/>
              <c:layout>
                <c:manualLayout>
                  <c:x val="-2.0449458706585155E-2"/>
                  <c:y val="4.7218513524014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9B5-4ED8-B207-B4790E8EDEF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s-CO" sz="7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'pg. 10'!$A$9:$A$21</c:f>
              <c:numCache>
                <c:formatCode>0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'pg. 10'!$C$9:$C$21</c:f>
              <c:numCache>
                <c:formatCode>#,##0.0</c:formatCode>
                <c:ptCount val="13"/>
                <c:pt idx="0">
                  <c:v>603.41400999999996</c:v>
                </c:pt>
                <c:pt idx="1">
                  <c:v>647.10177999999996</c:v>
                </c:pt>
                <c:pt idx="2">
                  <c:v>737.86362999999994</c:v>
                </c:pt>
                <c:pt idx="3">
                  <c:v>799.59894999999995</c:v>
                </c:pt>
                <c:pt idx="4">
                  <c:v>866.65395999999998</c:v>
                </c:pt>
                <c:pt idx="5">
                  <c:v>901.67521999999997</c:v>
                </c:pt>
                <c:pt idx="6">
                  <c:v>1053.61274</c:v>
                </c:pt>
                <c:pt idx="7">
                  <c:v>1099.6611700000001</c:v>
                </c:pt>
                <c:pt idx="8">
                  <c:v>1169.4353900000001</c:v>
                </c:pt>
                <c:pt idx="9">
                  <c:v>1163.5258899999999</c:v>
                </c:pt>
                <c:pt idx="10">
                  <c:v>1293.10313</c:v>
                </c:pt>
                <c:pt idx="11">
                  <c:v>1364.3235099999999</c:v>
                </c:pt>
                <c:pt idx="12">
                  <c:v>37.38899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9B5-4ED8-B207-B4790E8EDEF1}"/>
            </c:ext>
          </c:extLst>
        </c:ser>
        <c:ser>
          <c:idx val="3"/>
          <c:order val="2"/>
          <c:tx>
            <c:strRef>
              <c:f>'pg. 10'!$D$8</c:f>
              <c:strCache>
                <c:ptCount val="1"/>
                <c:pt idx="0">
                  <c:v>Total </c:v>
                </c:pt>
              </c:strCache>
            </c:strRef>
          </c:tx>
          <c:spPr>
            <a:ln w="38100">
              <a:solidFill>
                <a:srgbClr val="00206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Pt>
            <c:idx val="1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9B5-4ED8-B207-B4790E8EDEF1}"/>
              </c:ext>
            </c:extLst>
          </c:dPt>
          <c:dLbls>
            <c:dLbl>
              <c:idx val="11"/>
              <c:layout>
                <c:manualLayout>
                  <c:x val="-1.363297247105677E-2"/>
                  <c:y val="-4.2496662171612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9B5-4ED8-B207-B4790E8EDEF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CO" sz="7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'pg. 10'!$A$9:$A$21</c:f>
              <c:numCache>
                <c:formatCode>0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'pg. 10'!$D$9:$D$21</c:f>
              <c:numCache>
                <c:formatCode>#,##0.0</c:formatCode>
                <c:ptCount val="13"/>
                <c:pt idx="0">
                  <c:v>763.22424000000001</c:v>
                </c:pt>
                <c:pt idx="1">
                  <c:v>811.52927</c:v>
                </c:pt>
                <c:pt idx="2">
                  <c:v>910.48595</c:v>
                </c:pt>
                <c:pt idx="3">
                  <c:v>1007.3618299999999</c:v>
                </c:pt>
                <c:pt idx="4">
                  <c:v>1105.37518</c:v>
                </c:pt>
                <c:pt idx="5">
                  <c:v>1229.27466</c:v>
                </c:pt>
                <c:pt idx="6">
                  <c:v>1290.8749600000001</c:v>
                </c:pt>
                <c:pt idx="7">
                  <c:v>1373.8503300000002</c:v>
                </c:pt>
                <c:pt idx="8">
                  <c:v>1450.3495</c:v>
                </c:pt>
                <c:pt idx="9">
                  <c:v>1443.63104544</c:v>
                </c:pt>
                <c:pt idx="10">
                  <c:v>1593.15655292</c:v>
                </c:pt>
                <c:pt idx="11">
                  <c:v>1683.4647466299998</c:v>
                </c:pt>
                <c:pt idx="12">
                  <c:v>49.711038387999999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79B5-4ED8-B207-B4790E8ED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925216"/>
        <c:axId val="271925608"/>
      </c:lineChart>
      <c:catAx>
        <c:axId val="27192521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1925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19256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US$ Millones </a:t>
                </a:r>
              </a:p>
            </c:rich>
          </c:tx>
          <c:layout>
            <c:manualLayout>
              <c:xMode val="edge"/>
              <c:yMode val="edge"/>
              <c:x val="5.7517609226460627E-3"/>
              <c:y val="0.331831316612579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1925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2729867271967104"/>
          <c:w val="0.94189315148558483"/>
          <c:h val="7.0385256413045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1" r="0.750000000000001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/>
              <a:t>Ingresos transporte de pasajeros y viajes
Enero-Diciembre</a:t>
            </a:r>
            <a:r>
              <a:rPr lang="es-ES" sz="900" baseline="0"/>
              <a:t> </a:t>
            </a:r>
            <a:r>
              <a:rPr lang="es-ES" sz="900"/>
              <a:t>2008 - 2019</a:t>
            </a:r>
          </a:p>
        </c:rich>
      </c:tx>
      <c:layout>
        <c:manualLayout>
          <c:xMode val="edge"/>
          <c:yMode val="edge"/>
          <c:x val="0.20417601431106028"/>
          <c:y val="6.753434322079193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653557970058212"/>
          <c:y val="0.191143129302765"/>
          <c:w val="0.72401618792064404"/>
          <c:h val="0.50279201451610001"/>
        </c:manualLayout>
      </c:layout>
      <c:lineChart>
        <c:grouping val="standard"/>
        <c:varyColors val="0"/>
        <c:ser>
          <c:idx val="1"/>
          <c:order val="0"/>
          <c:tx>
            <c:strRef>
              <c:f>'pg. 10'!$B$32</c:f>
              <c:strCache>
                <c:ptCount val="1"/>
                <c:pt idx="0">
                  <c:v>Transporte de Pasajeros</c:v>
                </c:pt>
              </c:strCache>
            </c:strRef>
          </c:tx>
          <c:spPr>
            <a:ln w="25400" cmpd="sng">
              <a:solidFill>
                <a:schemeClr val="tx2">
                  <a:lumMod val="60000"/>
                  <a:lumOff val="40000"/>
                </a:schemeClr>
              </a:solidFill>
            </a:ln>
            <a:effectLst>
              <a:softEdge rad="495300"/>
            </a:effectLst>
          </c:spPr>
          <c:marker>
            <c:symbol val="square"/>
            <c:size val="4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Pt>
            <c:idx val="14"/>
            <c:marker>
              <c:spPr>
                <a:solidFill>
                  <a:schemeClr val="tx2">
                    <a:lumMod val="40000"/>
                    <a:lumOff val="60000"/>
                  </a:schemeClr>
                </a:solidFill>
                <a:ln>
                  <a:solidFill>
                    <a:schemeClr val="tx2">
                      <a:lumMod val="60000"/>
                      <a:lumOff val="40000"/>
                    </a:schemeClr>
                  </a:solidFill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D9E3-44E1-BC45-CB4999816B31}"/>
              </c:ext>
            </c:extLst>
          </c:dPt>
          <c:dPt>
            <c:idx val="15"/>
            <c:marker>
              <c:spPr>
                <a:solidFill>
                  <a:schemeClr val="tx2">
                    <a:lumMod val="40000"/>
                    <a:lumOff val="60000"/>
                  </a:schemeClr>
                </a:solidFill>
                <a:ln>
                  <a:solidFill>
                    <a:schemeClr val="tx2">
                      <a:lumMod val="60000"/>
                      <a:lumOff val="40000"/>
                    </a:schemeClr>
                  </a:solidFill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9E3-44E1-BC45-CB4999816B31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9.3109869646182494E-2"/>
                  <c:y val="4.309764126948683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00"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9E3-44E1-BC45-CB4999816B3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'pg. 10'!$A$33:$A$44</c:f>
              <c:numCache>
                <c:formatCode>0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'pg. 10'!$B$33:$B$44</c:f>
              <c:numCache>
                <c:formatCode>#,##0.0</c:formatCode>
                <c:ptCount val="12"/>
                <c:pt idx="0">
                  <c:v>593.92041999999992</c:v>
                </c:pt>
                <c:pt idx="1">
                  <c:v>609.66834999999992</c:v>
                </c:pt>
                <c:pt idx="2">
                  <c:v>643.63494000000003</c:v>
                </c:pt>
                <c:pt idx="3">
                  <c:v>791.43268999999998</c:v>
                </c:pt>
                <c:pt idx="4">
                  <c:v>903.28468999999996</c:v>
                </c:pt>
                <c:pt idx="5">
                  <c:v>1147.6094899999998</c:v>
                </c:pt>
                <c:pt idx="6">
                  <c:v>1062.2166400000001</c:v>
                </c:pt>
                <c:pt idx="7">
                  <c:v>990.47208999999998</c:v>
                </c:pt>
                <c:pt idx="8">
                  <c:v>1062.22273</c:v>
                </c:pt>
                <c:pt idx="9">
                  <c:v>960.73596799000006</c:v>
                </c:pt>
                <c:pt idx="10">
                  <c:v>1067.67307355</c:v>
                </c:pt>
                <c:pt idx="11">
                  <c:v>1133.75339867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D9E3-44E1-BC45-CB4999816B31}"/>
            </c:ext>
          </c:extLst>
        </c:ser>
        <c:ser>
          <c:idx val="2"/>
          <c:order val="1"/>
          <c:tx>
            <c:strRef>
              <c:f>'pg. 10'!$C$32</c:f>
              <c:strCache>
                <c:ptCount val="1"/>
                <c:pt idx="0">
                  <c:v>Viajes</c:v>
                </c:pt>
              </c:strCache>
            </c:strRef>
          </c:tx>
          <c:spPr>
            <a:ln w="38100">
              <a:solidFill>
                <a:srgbClr val="086E53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86E53"/>
              </a:solidFill>
              <a:ln>
                <a:solidFill>
                  <a:srgbClr val="086E53"/>
                </a:solidFill>
                <a:prstDash val="solid"/>
              </a:ln>
            </c:spPr>
          </c:marker>
          <c:dPt>
            <c:idx val="1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D9E3-44E1-BC45-CB4999816B31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3.732626387611207E-2"/>
                  <c:y val="2.56323745636693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1.3686138651132846E-16"/>
                  <c:y val="-1.28161872818346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D9E3-44E1-BC45-CB4999816B3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'pg. 10'!$A$33:$A$44</c:f>
              <c:numCache>
                <c:formatCode>0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'pg. 10'!$C$33:$C$44</c:f>
              <c:numCache>
                <c:formatCode>#,##0.0</c:formatCode>
                <c:ptCount val="12"/>
                <c:pt idx="0">
                  <c:v>2341.9886500000002</c:v>
                </c:pt>
                <c:pt idx="1">
                  <c:v>2440.0277299999998</c:v>
                </c:pt>
                <c:pt idx="2">
                  <c:v>2796.5841399999999</c:v>
                </c:pt>
                <c:pt idx="3">
                  <c:v>3009.9376700000003</c:v>
                </c:pt>
                <c:pt idx="4">
                  <c:v>3460.2650900000003</c:v>
                </c:pt>
                <c:pt idx="5">
                  <c:v>3610.7074900000002</c:v>
                </c:pt>
                <c:pt idx="6">
                  <c:v>3824.9428400000002</c:v>
                </c:pt>
                <c:pt idx="7">
                  <c:v>4245.2931699999999</c:v>
                </c:pt>
                <c:pt idx="8">
                  <c:v>4522.4599500000004</c:v>
                </c:pt>
                <c:pt idx="9">
                  <c:v>4920.578669999999</c:v>
                </c:pt>
                <c:pt idx="10">
                  <c:v>5556.4791500000001</c:v>
                </c:pt>
                <c:pt idx="11">
                  <c:v>5651.8049600000004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D9E3-44E1-BC45-CB4999816B31}"/>
            </c:ext>
          </c:extLst>
        </c:ser>
        <c:ser>
          <c:idx val="3"/>
          <c:order val="2"/>
          <c:tx>
            <c:strRef>
              <c:f>'pg. 10'!$D$32</c:f>
              <c:strCache>
                <c:ptCount val="1"/>
                <c:pt idx="0">
                  <c:v>Total </c:v>
                </c:pt>
              </c:strCache>
            </c:strRef>
          </c:tx>
          <c:spPr>
            <a:ln w="38100">
              <a:solidFill>
                <a:srgbClr val="00206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2060"/>
              </a:solidFill>
              <a:ln>
                <a:noFill/>
              </a:ln>
            </c:spPr>
          </c:marker>
          <c:dPt>
            <c:idx val="1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A-D9E3-44E1-BC45-CB4999816B31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0175564367585806E-2"/>
                  <c:y val="-3.612022377646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D9E3-44E1-BC45-CB4999816B3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7.2924822944617955E-3"/>
                  <c:y val="-8.84587570843868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2.9861011100889658E-2"/>
                  <c:y val="-2.1360312136391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D9E3-44E1-BC45-CB4999816B3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'pg. 10'!$A$33:$A$44</c:f>
              <c:numCache>
                <c:formatCode>0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'pg. 10'!$D$33:$D$44</c:f>
              <c:numCache>
                <c:formatCode>#,##0.0</c:formatCode>
                <c:ptCount val="12"/>
                <c:pt idx="0">
                  <c:v>2935.9090699999997</c:v>
                </c:pt>
                <c:pt idx="1">
                  <c:v>3049.6960799999997</c:v>
                </c:pt>
                <c:pt idx="2">
                  <c:v>3440.2190800000003</c:v>
                </c:pt>
                <c:pt idx="3">
                  <c:v>3801.3703599999999</c:v>
                </c:pt>
                <c:pt idx="4">
                  <c:v>4363.5497800000003</c:v>
                </c:pt>
                <c:pt idx="5">
                  <c:v>4758.3169799999996</c:v>
                </c:pt>
                <c:pt idx="6">
                  <c:v>4887.1594800000003</c:v>
                </c:pt>
                <c:pt idx="7">
                  <c:v>5235.7652600000001</c:v>
                </c:pt>
                <c:pt idx="8">
                  <c:v>5584.6826799999999</c:v>
                </c:pt>
                <c:pt idx="9">
                  <c:v>5881.314637989999</c:v>
                </c:pt>
                <c:pt idx="10">
                  <c:v>6624.1522235499997</c:v>
                </c:pt>
                <c:pt idx="11">
                  <c:v>6785.5583586700004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D9E3-44E1-BC45-CB4999816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927960"/>
        <c:axId val="271928352"/>
      </c:lineChart>
      <c:catAx>
        <c:axId val="27192796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1928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19283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US$ Millones </a:t>
                </a:r>
              </a:p>
            </c:rich>
          </c:tx>
          <c:layout>
            <c:manualLayout>
              <c:xMode val="edge"/>
              <c:yMode val="edge"/>
              <c:x val="5.7517609226460627E-3"/>
              <c:y val="0.331831316612579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19279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2729867271967104"/>
          <c:w val="0.94189315148558483"/>
          <c:h val="7.0385256413045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1" r="0.750000000000001" t="1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 sz="1050">
                <a:solidFill>
                  <a:schemeClr val="tx1"/>
                </a:solidFill>
              </a:rPr>
              <a:t>Visitantes Parques Nacionales Naturales 
</a:t>
            </a:r>
          </a:p>
        </c:rich>
      </c:tx>
      <c:layout>
        <c:manualLayout>
          <c:xMode val="edge"/>
          <c:yMode val="edge"/>
          <c:x val="0.20764146652858373"/>
          <c:y val="2.18657961872412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9900000000000001"/>
          <c:y val="0.12494497604839752"/>
          <c:w val="0.66295508894721489"/>
          <c:h val="0.5166035564735893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'pg. 12'!$B$6</c:f>
              <c:strCache>
                <c:ptCount val="1"/>
                <c:pt idx="0">
                  <c:v>Visitantes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61E6-4A25-B780-AC6CA2699613}"/>
              </c:ext>
            </c:extLst>
          </c:dPt>
          <c:dPt>
            <c:idx val="1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1E6-4A25-B780-AC6CA2699613}"/>
              </c:ext>
            </c:extLst>
          </c:dPt>
          <c:dPt>
            <c:idx val="15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1E6-4A25-B780-AC6CA2699613}"/>
              </c:ext>
            </c:extLst>
          </c:dPt>
          <c:dPt>
            <c:idx val="16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1E6-4A25-B780-AC6CA2699613}"/>
              </c:ext>
            </c:extLst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61E6-4A25-B780-AC6CA2699613}"/>
              </c:ext>
            </c:extLst>
          </c:dPt>
          <c:dPt>
            <c:idx val="2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61E6-4A25-B780-AC6CA2699613}"/>
              </c:ext>
            </c:extLst>
          </c:dPt>
          <c:cat>
            <c:strRef>
              <c:f>'pg. 12'!$A$7:$A$20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Ene-sep 2019</c:v>
                </c:pt>
                <c:pt idx="13">
                  <c:v>Ene-sep 2020</c:v>
                </c:pt>
              </c:strCache>
            </c:strRef>
          </c:cat>
          <c:val>
            <c:numRef>
              <c:f>'pg. 12'!$B$7:$B$20</c:f>
              <c:numCache>
                <c:formatCode>#,##0</c:formatCode>
                <c:ptCount val="14"/>
                <c:pt idx="0">
                  <c:v>611123</c:v>
                </c:pt>
                <c:pt idx="1">
                  <c:v>703515</c:v>
                </c:pt>
                <c:pt idx="2">
                  <c:v>678510</c:v>
                </c:pt>
                <c:pt idx="3">
                  <c:v>695126</c:v>
                </c:pt>
                <c:pt idx="4">
                  <c:v>825443</c:v>
                </c:pt>
                <c:pt idx="5">
                  <c:v>878842</c:v>
                </c:pt>
                <c:pt idx="6">
                  <c:v>917146</c:v>
                </c:pt>
                <c:pt idx="7">
                  <c:v>969792</c:v>
                </c:pt>
                <c:pt idx="8">
                  <c:v>1446716</c:v>
                </c:pt>
                <c:pt idx="9">
                  <c:v>1653523</c:v>
                </c:pt>
                <c:pt idx="10">
                  <c:v>1831192</c:v>
                </c:pt>
                <c:pt idx="11">
                  <c:v>1967672</c:v>
                </c:pt>
                <c:pt idx="12" formatCode="#,##0_);\(#,##0\)">
                  <c:v>1496474</c:v>
                </c:pt>
                <c:pt idx="13" formatCode="#,##0_);\(#,##0\)">
                  <c:v>430599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1E6-4A25-B780-AC6CA2699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920904"/>
        <c:axId val="271921296"/>
      </c:barChart>
      <c:lineChart>
        <c:grouping val="standard"/>
        <c:varyColors val="0"/>
        <c:ser>
          <c:idx val="0"/>
          <c:order val="1"/>
          <c:tx>
            <c:strRef>
              <c:f>'pg. 12'!$C$6</c:f>
              <c:strCache>
                <c:ptCount val="1"/>
                <c:pt idx="0">
                  <c:v>Var % anual</c:v>
                </c:pt>
              </c:strCache>
            </c:strRef>
          </c:tx>
          <c:spPr>
            <a:ln w="34925" cap="rnd">
              <a:solidFill>
                <a:srgbClr val="066648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'pg. 12'!$A$7:$A$20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Ene-sep 2019</c:v>
                </c:pt>
                <c:pt idx="13">
                  <c:v>Ene-sep 2020</c:v>
                </c:pt>
              </c:strCache>
            </c:strRef>
          </c:cat>
          <c:val>
            <c:numRef>
              <c:f>'pg. 12'!$C$7:$C$20</c:f>
              <c:numCache>
                <c:formatCode>0.0%</c:formatCode>
                <c:ptCount val="14"/>
                <c:pt idx="1">
                  <c:v>0.15118396787553401</c:v>
                </c:pt>
                <c:pt idx="2">
                  <c:v>-3.5542952175859788E-2</c:v>
                </c:pt>
                <c:pt idx="3">
                  <c:v>2.448895373686466E-2</c:v>
                </c:pt>
                <c:pt idx="4">
                  <c:v>0.1874724870023563</c:v>
                </c:pt>
                <c:pt idx="5">
                  <c:v>6.4691323325777761E-2</c:v>
                </c:pt>
                <c:pt idx="6">
                  <c:v>4.3584626133025051E-2</c:v>
                </c:pt>
                <c:pt idx="7">
                  <c:v>5.7401983980740257E-2</c:v>
                </c:pt>
                <c:pt idx="8">
                  <c:v>0.49177968059130195</c:v>
                </c:pt>
                <c:pt idx="9">
                  <c:v>0.14294927269761315</c:v>
                </c:pt>
                <c:pt idx="10">
                  <c:v>0.10744876243027757</c:v>
                </c:pt>
                <c:pt idx="11">
                  <c:v>7.4530688207462781E-2</c:v>
                </c:pt>
                <c:pt idx="13">
                  <c:v>-0.71225761356361694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61E6-4A25-B780-AC6CA2699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730008"/>
        <c:axId val="271731968"/>
      </c:lineChart>
      <c:catAx>
        <c:axId val="27192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66648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7192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19212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chemeClr val="tx1"/>
                    </a:solidFill>
                  </a:rPr>
                  <a:t>Número de visitantes</a:t>
                </a:r>
              </a:p>
            </c:rich>
          </c:tx>
          <c:layout>
            <c:manualLayout>
              <c:xMode val="edge"/>
              <c:yMode val="edge"/>
              <c:x val="1.8443936679105092E-3"/>
              <c:y val="0.276452502260746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71920904"/>
        <c:crosses val="autoZero"/>
        <c:crossBetween val="between"/>
      </c:valAx>
      <c:catAx>
        <c:axId val="2717300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71731968"/>
        <c:crosses val="autoZero"/>
        <c:auto val="0"/>
        <c:lblAlgn val="ctr"/>
        <c:lblOffset val="100"/>
        <c:noMultiLvlLbl val="0"/>
      </c:catAx>
      <c:valAx>
        <c:axId val="27173196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chemeClr val="tx1"/>
                    </a:solidFill>
                  </a:rPr>
                  <a:t>Variación porcentual</a:t>
                </a:r>
              </a:p>
            </c:rich>
          </c:tx>
          <c:layout>
            <c:manualLayout>
              <c:xMode val="edge"/>
              <c:yMode val="edge"/>
              <c:x val="0.95030044000241098"/>
              <c:y val="0.277531485034958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71730008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90757914519944"/>
          <c:y val="0.87367657112718045"/>
          <c:w val="0.50184841709601113"/>
          <c:h val="8.92863764056061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 alignWithMargins="0"/>
    <c:pageMargins b="1" l="0.75000000000000022" r="0.75000000000000022" t="1" header="0" footer="0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93467033018914"/>
          <c:y val="0.17456970040119746"/>
          <c:w val="0.55908413512229049"/>
          <c:h val="0.65861134863199555"/>
        </c:manualLayout>
      </c:layout>
      <c:pieChart>
        <c:varyColors val="1"/>
        <c:ser>
          <c:idx val="0"/>
          <c:order val="0"/>
          <c:explosion val="3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0D7-4930-9289-B34EA6974ED3}"/>
              </c:ext>
            </c:extLst>
          </c:dPt>
          <c:dPt>
            <c:idx val="1"/>
            <c:bubble3D val="0"/>
            <c:explosion val="8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0D7-4930-9289-B34EA6974ED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0D7-4930-9289-B34EA6974ED3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0D7-4930-9289-B34EA6974ED3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0D7-4930-9289-B34EA6974ED3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0D7-4930-9289-B34EA6974ED3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0D7-4930-9289-B34EA6974ED3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0D7-4930-9289-B34EA6974ED3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0D7-4930-9289-B34EA6974ED3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0D7-4930-9289-B34EA6974ED3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10D7-4930-9289-B34EA6974ED3}"/>
              </c:ext>
            </c:extLst>
          </c:dPt>
          <c:dLbls>
            <c:dLbl>
              <c:idx val="0"/>
              <c:layout>
                <c:manualLayout>
                  <c:x val="1.7738976390981289E-2"/>
                  <c:y val="-0.100780466151771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0D7-4930-9289-B34EA6974ED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4258442476355593E-2"/>
                  <c:y val="4.58497673308352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0D7-4930-9289-B34EA6974ED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7350719094366739E-2"/>
                  <c:y val="3.362523926572564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0D7-4930-9289-B34EA6974ED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293688231775022E-3"/>
                  <c:y val="1.61973611503581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0D7-4930-9289-B34EA6974ED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4982138754339554E-3"/>
                  <c:y val="-1.54321373867141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0D7-4930-9289-B34EA6974ED3}"/>
                </c:ext>
                <c:ext xmlns:c15="http://schemas.microsoft.com/office/drawing/2012/chart" uri="{CE6537A1-D6FC-4f65-9D91-7224C49458BB}">
                  <c15:layout>
                    <c:manualLayout>
                      <c:w val="0.26855799160914873"/>
                      <c:h val="0.13831825944695869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9.3505706449615145E-2"/>
                  <c:y val="3.219130631229647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0D7-4930-9289-B34EA6974ED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11299755148205108"/>
                  <c:y val="5.02660090815525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0D7-4930-9289-B34EA6974ED3}"/>
                </c:ext>
                <c:ext xmlns:c15="http://schemas.microsoft.com/office/drawing/2012/chart" uri="{CE6537A1-D6FC-4f65-9D91-7224C49458BB}">
                  <c15:layout>
                    <c:manualLayout>
                      <c:w val="0.23829044023599669"/>
                      <c:h val="0.19008483550809771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3.4620954233933902E-2"/>
                  <c:y val="-2.596740518282156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10D7-4930-9289-B34EA6974ED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4093131616974844"/>
                  <c:y val="6.38287393011462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10D7-4930-9289-B34EA6974ED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27118843582849111"/>
                  <c:y val="4.1966538432627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10D7-4930-9289-B34EA6974ED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0.2585965926013199"/>
                  <c:y val="-0.184696022047997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10D7-4930-9289-B34EA6974ED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'pg. 13'!$B$32:$B$42</c:f>
              <c:strCache>
                <c:ptCount val="11"/>
                <c:pt idx="0">
                  <c:v>Bogotá, D.C.</c:v>
                </c:pt>
                <c:pt idx="1">
                  <c:v>Rionegro</c:v>
                </c:pt>
                <c:pt idx="2">
                  <c:v>Cali</c:v>
                </c:pt>
                <c:pt idx="3">
                  <c:v>Cartagena</c:v>
                </c:pt>
                <c:pt idx="4">
                  <c:v>Barranquilla</c:v>
                </c:pt>
                <c:pt idx="5">
                  <c:v>San Andrés</c:v>
                </c:pt>
                <c:pt idx="6">
                  <c:v>Santa Marta</c:v>
                </c:pt>
                <c:pt idx="7">
                  <c:v>Bucaramanga</c:v>
                </c:pt>
                <c:pt idx="8">
                  <c:v>Pereira</c:v>
                </c:pt>
                <c:pt idx="9">
                  <c:v>Medellín</c:v>
                </c:pt>
                <c:pt idx="10">
                  <c:v>Otros</c:v>
                </c:pt>
              </c:strCache>
            </c:strRef>
          </c:cat>
          <c:val>
            <c:numRef>
              <c:f>'pg. 13'!$F$32:$F$42</c:f>
              <c:numCache>
                <c:formatCode>_ * #,##0_ ;_ * \-#,##0_ ;_ * "-"??_ ;_ @_ </c:formatCode>
                <c:ptCount val="11"/>
                <c:pt idx="0">
                  <c:v>2772024</c:v>
                </c:pt>
                <c:pt idx="1">
                  <c:v>1006092</c:v>
                </c:pt>
                <c:pt idx="2">
                  <c:v>643682</c:v>
                </c:pt>
                <c:pt idx="3">
                  <c:v>647219</c:v>
                </c:pt>
                <c:pt idx="4">
                  <c:v>372891</c:v>
                </c:pt>
                <c:pt idx="5">
                  <c:v>299092</c:v>
                </c:pt>
                <c:pt idx="6">
                  <c:v>314411</c:v>
                </c:pt>
                <c:pt idx="7">
                  <c:v>257968</c:v>
                </c:pt>
                <c:pt idx="8">
                  <c:v>220808</c:v>
                </c:pt>
                <c:pt idx="9">
                  <c:v>208925</c:v>
                </c:pt>
                <c:pt idx="10">
                  <c:v>1100963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10D7-4930-9289-B34EA6974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19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 algn="ctr">
        <a:defRPr lang="es-CO" sz="800" b="0" i="0" u="none" strike="noStrike" kern="1200" baseline="0">
          <a:solidFill>
            <a:srgbClr val="002060"/>
          </a:solidFill>
          <a:latin typeface="+mn-lt"/>
          <a:ea typeface="+mn-ea"/>
          <a:cs typeface="+mn-cs"/>
        </a:defRPr>
      </a:pPr>
      <a:endParaRPr lang="es-CO"/>
    </a:p>
  </c:txPr>
  <c:printSettings>
    <c:headerFooter alignWithMargins="0"/>
    <c:pageMargins b="1" l="0.75000000000000022" r="0.75000000000000022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62825059101654"/>
          <c:y val="0.1875"/>
          <c:w val="0.62674349881796687"/>
          <c:h val="0.77314814814814814"/>
        </c:manualLayout>
      </c:layout>
      <c:pieChart>
        <c:varyColors val="1"/>
        <c:ser>
          <c:idx val="0"/>
          <c:order val="0"/>
          <c:explosion val="1"/>
          <c:dLbls>
            <c:dLbl>
              <c:idx val="0"/>
              <c:layout>
                <c:manualLayout>
                  <c:x val="-2.0295368040535795E-2"/>
                  <c:y val="-0.14909172242828658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170-4076-A49F-4687262FEFD8}"/>
                </c:ext>
                <c:ext xmlns:c15="http://schemas.microsoft.com/office/drawing/2012/chart" uri="{CE6537A1-D6FC-4f65-9D91-7224C49458BB}">
                  <c15:layout>
                    <c:manualLayout>
                      <c:w val="0.22387741064364403"/>
                      <c:h val="0.2165100370915733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2.1052528105534603E-2"/>
                  <c:y val="-2.2169950233919218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170-4076-A49F-4687262FEF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2382347181078458E-2"/>
                  <c:y val="4.149205047436208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170-4076-A49F-4687262FEFD8}"/>
                </c:ext>
                <c:ext xmlns:c15="http://schemas.microsoft.com/office/drawing/2012/chart" uri="{CE6537A1-D6FC-4f65-9D91-7224C49458BB}">
                  <c15:layout>
                    <c:manualLayout>
                      <c:w val="0.23247712577603233"/>
                      <c:h val="0.13400458518946523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5961811306335519"/>
                  <c:y val="5.4501127658384746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170-4076-A49F-4687262FEF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2245249286885782"/>
                  <c:y val="-4.842183743080280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170-4076-A49F-4687262FEF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894949081993831E-2"/>
                  <c:y val="-3.8382509179698432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170-4076-A49F-4687262FEF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170-4076-A49F-4687262FEFD8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170-4076-A49F-4687262FEFD8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170-4076-A49F-4687262FEFD8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170-4076-A49F-4687262FEFD8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.25056352217553951"/>
                  <c:y val="-3.9851260927102956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170-4076-A49F-4687262FEF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s-CO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'pg. 13'!$B$10:$B$20</c:f>
              <c:strCache>
                <c:ptCount val="11"/>
                <c:pt idx="0">
                  <c:v>Bogotá, D.C.</c:v>
                </c:pt>
                <c:pt idx="1">
                  <c:v>Rionegro</c:v>
                </c:pt>
                <c:pt idx="2">
                  <c:v>Cartagena</c:v>
                </c:pt>
                <c:pt idx="3">
                  <c:v>Cali</c:v>
                </c:pt>
                <c:pt idx="4">
                  <c:v>Barranquilla</c:v>
                </c:pt>
                <c:pt idx="5">
                  <c:v>Pereira</c:v>
                </c:pt>
                <c:pt idx="6">
                  <c:v>San Andrés</c:v>
                </c:pt>
                <c:pt idx="7">
                  <c:v>Bucaramanga</c:v>
                </c:pt>
                <c:pt idx="8">
                  <c:v>Armenia</c:v>
                </c:pt>
                <c:pt idx="9">
                  <c:v>Cúcuta</c:v>
                </c:pt>
                <c:pt idx="10">
                  <c:v>Otros</c:v>
                </c:pt>
              </c:strCache>
            </c:strRef>
          </c:cat>
          <c:val>
            <c:numRef>
              <c:f>'pg. 13'!$F$10:$F$20</c:f>
              <c:numCache>
                <c:formatCode>#,##0</c:formatCode>
                <c:ptCount val="11"/>
                <c:pt idx="0">
                  <c:v>1053221</c:v>
                </c:pt>
                <c:pt idx="1">
                  <c:v>256134</c:v>
                </c:pt>
                <c:pt idx="2">
                  <c:v>137016</c:v>
                </c:pt>
                <c:pt idx="3">
                  <c:v>135630</c:v>
                </c:pt>
                <c:pt idx="4">
                  <c:v>46012</c:v>
                </c:pt>
                <c:pt idx="5">
                  <c:v>28558</c:v>
                </c:pt>
                <c:pt idx="6">
                  <c:v>12653</c:v>
                </c:pt>
                <c:pt idx="7">
                  <c:v>10557</c:v>
                </c:pt>
                <c:pt idx="8">
                  <c:v>9926</c:v>
                </c:pt>
                <c:pt idx="9">
                  <c:v>10841</c:v>
                </c:pt>
                <c:pt idx="10">
                  <c:v>8639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170-4076-A49F-4687262FEFD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206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70939202809403"/>
          <c:y val="7.5660656161965462E-2"/>
          <c:w val="0.87481609528015958"/>
          <c:h val="0.568284795071542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'pg. 14'!$C$5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BEC-4AD4-96FF-F5DE4BBAA6BC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BEC-4AD4-96FF-F5DE4BBAA6BC}"/>
              </c:ext>
            </c:extLst>
          </c:dPt>
          <c:dPt>
            <c:idx val="10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BEC-4AD4-96FF-F5DE4BBAA6BC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5BEC-4AD4-96FF-F5DE4BBAA6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'pg. 14'!$B$6:$B$20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 (p)</c:v>
                </c:pt>
                <c:pt idx="4">
                  <c:v>2012 (p)</c:v>
                </c:pt>
                <c:pt idx="5">
                  <c:v>2013 (p)</c:v>
                </c:pt>
                <c:pt idx="6">
                  <c:v>2014(p)</c:v>
                </c:pt>
                <c:pt idx="7">
                  <c:v>2015(p)</c:v>
                </c:pt>
                <c:pt idx="8">
                  <c:v>2016(p)</c:v>
                </c:pt>
                <c:pt idx="9">
                  <c:v>2017(p)</c:v>
                </c:pt>
                <c:pt idx="10">
                  <c:v>2018(p)</c:v>
                </c:pt>
                <c:pt idx="11">
                  <c:v>2019 (p)</c:v>
                </c:pt>
                <c:pt idx="13">
                  <c:v>Ene-may 2019</c:v>
                </c:pt>
                <c:pt idx="14">
                  <c:v>Ene-may 2020</c:v>
                </c:pt>
              </c:strCache>
            </c:strRef>
          </c:cat>
          <c:val>
            <c:numRef>
              <c:f>'pg. 14'!$C$6:$C$20</c:f>
              <c:numCache>
                <c:formatCode>0.0</c:formatCode>
                <c:ptCount val="15"/>
                <c:pt idx="0">
                  <c:v>54.081996270212599</c:v>
                </c:pt>
                <c:pt idx="1">
                  <c:v>49.507152674224798</c:v>
                </c:pt>
                <c:pt idx="2">
                  <c:v>50.491907310893303</c:v>
                </c:pt>
                <c:pt idx="3">
                  <c:v>52.0429515812895</c:v>
                </c:pt>
                <c:pt idx="4">
                  <c:v>53.859328613838798</c:v>
                </c:pt>
                <c:pt idx="5">
                  <c:v>52.704511203151199</c:v>
                </c:pt>
                <c:pt idx="6">
                  <c:v>52.457397241231803</c:v>
                </c:pt>
                <c:pt idx="7">
                  <c:v>53.234865164231302</c:v>
                </c:pt>
                <c:pt idx="8">
                  <c:v>55.727948126450599</c:v>
                </c:pt>
                <c:pt idx="9">
                  <c:v>55.998051625462502</c:v>
                </c:pt>
                <c:pt idx="10">
                  <c:v>56.303055353065801</c:v>
                </c:pt>
                <c:pt idx="11">
                  <c:v>57.6692222932313</c:v>
                </c:pt>
                <c:pt idx="13">
                  <c:v>54.2</c:v>
                </c:pt>
                <c:pt idx="14">
                  <c:v>54.9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BEC-4AD4-96FF-F5DE4BBAA6B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74572856"/>
        <c:axId val="274570896"/>
      </c:barChart>
      <c:catAx>
        <c:axId val="274572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66648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74570896"/>
        <c:crosses val="autoZero"/>
        <c:auto val="1"/>
        <c:lblAlgn val="ctr"/>
        <c:lblOffset val="100"/>
        <c:noMultiLvlLbl val="0"/>
      </c:catAx>
      <c:valAx>
        <c:axId val="274570896"/>
        <c:scaling>
          <c:orientation val="minMax"/>
          <c:max val="60"/>
          <c:min val="45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66648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7457285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66648"/>
                </a:solidFill>
                <a:latin typeface="+mn-lt"/>
                <a:ea typeface="+mn-ea"/>
                <a:cs typeface="+mn-cs"/>
              </a:defRPr>
            </a:pPr>
            <a:r>
              <a:rPr lang="en-US" sz="1100" b="1">
                <a:solidFill>
                  <a:srgbClr val="066648"/>
                </a:solidFill>
              </a:rPr>
              <a:t>Variación de los ingresos %</a:t>
            </a:r>
          </a:p>
        </c:rich>
      </c:tx>
      <c:layout>
        <c:manualLayout>
          <c:xMode val="edge"/>
          <c:yMode val="edge"/>
          <c:x val="0.34950748673332288"/>
          <c:y val="2.0091320589055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rgbClr val="066648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3.044025277829952E-2"/>
          <c:y val="0.11597714810032213"/>
          <c:w val="0.93911949444340093"/>
          <c:h val="0.542579163955854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'pg. 14'!$C$55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1"/>
              <c:layout>
                <c:manualLayout>
                  <c:x val="-5.5345914142362765E-3"/>
                  <c:y val="2.5114546234756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A0F-4A46-852D-E917A62F9C9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'pg. 14'!$B$56:$B$70</c15:sqref>
                  </c15:fullRef>
                </c:ext>
              </c:extLst>
              <c:f>('pg. 14'!$B$56:$B$66,'pg. 14'!$B$68:$B$70)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 (p)</c:v>
                </c:pt>
                <c:pt idx="4">
                  <c:v>2012 (p)</c:v>
                </c:pt>
                <c:pt idx="5">
                  <c:v>2013 (p)</c:v>
                </c:pt>
                <c:pt idx="6">
                  <c:v>2014 (p)</c:v>
                </c:pt>
                <c:pt idx="7">
                  <c:v>2015 (p)</c:v>
                </c:pt>
                <c:pt idx="8">
                  <c:v>2016 (p)</c:v>
                </c:pt>
                <c:pt idx="9">
                  <c:v>2017 (p)</c:v>
                </c:pt>
                <c:pt idx="10">
                  <c:v>2018 (p)</c:v>
                </c:pt>
                <c:pt idx="12">
                  <c:v>Ene-may 2019</c:v>
                </c:pt>
                <c:pt idx="13">
                  <c:v>Ene-may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'pg. 14'!$C$56:$C$70</c15:sqref>
                  </c15:fullRef>
                </c:ext>
              </c:extLst>
              <c:f>('pg. 14'!$C$56:$C$66,'pg. 14'!$C$68:$C$70)</c:f>
              <c:numCache>
                <c:formatCode>0.0</c:formatCode>
                <c:ptCount val="14"/>
                <c:pt idx="0">
                  <c:v>1.6519265204504101</c:v>
                </c:pt>
                <c:pt idx="1">
                  <c:v>-6.6646407017565101</c:v>
                </c:pt>
                <c:pt idx="2">
                  <c:v>3.8045574828740047</c:v>
                </c:pt>
                <c:pt idx="3">
                  <c:v>7.8326312836903389</c:v>
                </c:pt>
                <c:pt idx="4">
                  <c:v>6.5543550177452392</c:v>
                </c:pt>
                <c:pt idx="5">
                  <c:v>0.9223098358382753</c:v>
                </c:pt>
                <c:pt idx="6">
                  <c:v>6.1300295588515352</c:v>
                </c:pt>
                <c:pt idx="7">
                  <c:v>9.9748924952900211</c:v>
                </c:pt>
                <c:pt idx="8">
                  <c:v>5.245017249189643</c:v>
                </c:pt>
                <c:pt idx="9">
                  <c:v>0.17018409625215725</c:v>
                </c:pt>
                <c:pt idx="10">
                  <c:v>7.6997166640746517</c:v>
                </c:pt>
                <c:pt idx="12">
                  <c:v>11.2645857209603</c:v>
                </c:pt>
                <c:pt idx="13">
                  <c:v>-42.7152374137085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0F-4A46-852D-E917A62F9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74574816"/>
        <c:axId val="274577560"/>
      </c:barChart>
      <c:catAx>
        <c:axId val="27457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66648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74577560"/>
        <c:crosses val="autoZero"/>
        <c:auto val="1"/>
        <c:lblAlgn val="ctr"/>
        <c:lblOffset val="100"/>
        <c:noMultiLvlLbl val="0"/>
      </c:catAx>
      <c:valAx>
        <c:axId val="274577560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274574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70939202809403"/>
          <c:y val="7.5660656161965462E-2"/>
          <c:w val="0.87481609528015958"/>
          <c:h val="0.568284795071542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'pg. 14'!$C$5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BEC-4AD4-96FF-F5DE4BBAA6BC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BEC-4AD4-96FF-F5DE4BBAA6BC}"/>
              </c:ext>
            </c:extLst>
          </c:dPt>
          <c:dPt>
            <c:idx val="10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BEC-4AD4-96FF-F5DE4BBAA6BC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5BEC-4AD4-96FF-F5DE4BBAA6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'pg. 14'!$B$29:$B$32</c:f>
              <c:strCache>
                <c:ptCount val="4"/>
                <c:pt idx="0">
                  <c:v>2019 (p)</c:v>
                </c:pt>
                <c:pt idx="2">
                  <c:v>Ene-nov 2019</c:v>
                </c:pt>
                <c:pt idx="3">
                  <c:v>Ene-nov 2020</c:v>
                </c:pt>
              </c:strCache>
            </c:strRef>
          </c:cat>
          <c:val>
            <c:numRef>
              <c:f>'pg. 14'!$C$29:$C$32</c:f>
              <c:numCache>
                <c:formatCode>0.0</c:formatCode>
                <c:ptCount val="4"/>
                <c:pt idx="0">
                  <c:v>48.8</c:v>
                </c:pt>
                <c:pt idx="2">
                  <c:v>48.7</c:v>
                </c:pt>
                <c:pt idx="3">
                  <c:v>29.5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BEC-4AD4-96FF-F5DE4BBAA6B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74573248"/>
        <c:axId val="274573640"/>
      </c:barChart>
      <c:catAx>
        <c:axId val="27457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66648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74573640"/>
        <c:crosses val="autoZero"/>
        <c:auto val="1"/>
        <c:lblAlgn val="ctr"/>
        <c:lblOffset val="100"/>
        <c:noMultiLvlLbl val="0"/>
      </c:catAx>
      <c:valAx>
        <c:axId val="274573640"/>
        <c:scaling>
          <c:orientation val="minMax"/>
          <c:max val="60"/>
          <c:min val="2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66648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7457324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66648"/>
                </a:solidFill>
                <a:latin typeface="+mn-lt"/>
                <a:ea typeface="+mn-ea"/>
                <a:cs typeface="+mn-cs"/>
              </a:defRPr>
            </a:pPr>
            <a:r>
              <a:rPr lang="en-US" sz="1100" b="1">
                <a:solidFill>
                  <a:srgbClr val="066648"/>
                </a:solidFill>
              </a:rPr>
              <a:t>Variación de los ingresos %</a:t>
            </a:r>
          </a:p>
        </c:rich>
      </c:tx>
      <c:layout>
        <c:manualLayout>
          <c:xMode val="edge"/>
          <c:yMode val="edge"/>
          <c:x val="0.34950748673332288"/>
          <c:y val="2.0091320589055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rgbClr val="066648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3.044025277829952E-2"/>
          <c:y val="0.11597714810032213"/>
          <c:w val="0.93911949444340093"/>
          <c:h val="0.542579163955854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'pg. 14'!$C$55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1"/>
              <c:layout>
                <c:manualLayout>
                  <c:x val="-5.5345914142362765E-3"/>
                  <c:y val="2.5114546234756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A0F-4A46-852D-E917A62F9C9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'pg. 14'!$B$82</c:f>
              <c:strCache>
                <c:ptCount val="1"/>
                <c:pt idx="0">
                  <c:v>Ene-nov 2020</c:v>
                </c:pt>
              </c:strCache>
            </c:strRef>
          </c:cat>
          <c:val>
            <c:numRef>
              <c:f>'pg. 14'!$C$82</c:f>
              <c:numCache>
                <c:formatCode>0.0</c:formatCode>
                <c:ptCount val="1"/>
                <c:pt idx="0">
                  <c:v>-63.9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0F-4A46-852D-E917A62F9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74571288"/>
        <c:axId val="274575208"/>
      </c:barChart>
      <c:catAx>
        <c:axId val="274571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66648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74575208"/>
        <c:crosses val="autoZero"/>
        <c:auto val="1"/>
        <c:lblAlgn val="ctr"/>
        <c:lblOffset val="100"/>
        <c:noMultiLvlLbl val="0"/>
      </c:catAx>
      <c:valAx>
        <c:axId val="274575208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274571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133349</xdr:colOff>
      <xdr:row>7</xdr:row>
      <xdr:rowOff>218282</xdr:rowOff>
    </xdr:from>
    <xdr:to>
      <xdr:col>10</xdr:col>
      <xdr:colOff>0</xdr:colOff>
      <xdr:row>21</xdr:row>
      <xdr:rowOff>178595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218280</xdr:colOff>
      <xdr:row>29</xdr:row>
      <xdr:rowOff>158751</xdr:rowOff>
    </xdr:from>
    <xdr:to>
      <xdr:col>9</xdr:col>
      <xdr:colOff>724297</xdr:colOff>
      <xdr:row>44</xdr:row>
      <xdr:rowOff>19845</xdr:rowOff>
    </xdr:to>
    <xdr:graphicFrame macro="">
      <xdr:nvGraphicFramePr>
        <xdr:cNvPr id="3" name="Chart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152399</xdr:colOff>
      <xdr:row>4</xdr:row>
      <xdr:rowOff>190501</xdr:rowOff>
    </xdr:from>
    <xdr:to>
      <xdr:col>10</xdr:col>
      <xdr:colOff>0</xdr:colOff>
      <xdr:row>20</xdr:row>
      <xdr:rowOff>66675</xdr:rowOff>
    </xdr:to>
    <xdr:graphicFrame macro="">
      <xdr:nvGraphicFramePr>
        <xdr:cNvPr id="2050" name="Chart 1">
          <a:extLst>
            <a:ext uri="{FF2B5EF4-FFF2-40B4-BE49-F238E27FC236}">
              <a16:creationId xmlns="" xmlns:a16="http://schemas.microsoft.com/office/drawing/2014/main" id="{00000000-0008-0000-02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592882</xdr:colOff>
      <xdr:row>29</xdr:row>
      <xdr:rowOff>9719</xdr:rowOff>
    </xdr:from>
    <xdr:to>
      <xdr:col>10</xdr:col>
      <xdr:colOff>0</xdr:colOff>
      <xdr:row>43</xdr:row>
      <xdr:rowOff>48596</xdr:rowOff>
    </xdr:to>
    <xdr:graphicFrame macro="">
      <xdr:nvGraphicFramePr>
        <xdr:cNvPr id="3076" name="Chart 4">
          <a:extLst>
            <a:ext uri="{FF2B5EF4-FFF2-40B4-BE49-F238E27FC236}">
              <a16:creationId xmlns="" xmlns:a16="http://schemas.microsoft.com/office/drawing/2014/main" id="{00000000-0008-0000-0300-00000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66089</xdr:colOff>
      <xdr:row>7</xdr:row>
      <xdr:rowOff>349899</xdr:rowOff>
    </xdr:from>
    <xdr:to>
      <xdr:col>10</xdr:col>
      <xdr:colOff>0</xdr:colOff>
      <xdr:row>20</xdr:row>
      <xdr:rowOff>155511</xdr:rowOff>
    </xdr:to>
    <xdr:graphicFrame macro="">
      <xdr:nvGraphicFramePr>
        <xdr:cNvPr id="3" name="2 Gráfico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336839</xdr:colOff>
      <xdr:row>4</xdr:row>
      <xdr:rowOff>77931</xdr:rowOff>
    </xdr:from>
    <xdr:to>
      <xdr:col>9</xdr:col>
      <xdr:colOff>242455</xdr:colOff>
      <xdr:row>20</xdr:row>
      <xdr:rowOff>69273</xdr:rowOff>
    </xdr:to>
    <xdr:graphicFrame macro="">
      <xdr:nvGraphicFramePr>
        <xdr:cNvPr id="4100" name="3 Gráfico">
          <a:extLst>
            <a:ext uri="{FF2B5EF4-FFF2-40B4-BE49-F238E27FC236}">
              <a16:creationId xmlns="" xmlns:a16="http://schemas.microsoft.com/office/drawing/2014/main" id="{00000000-0008-0000-0400-00000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381001</xdr:colOff>
      <xdr:row>53</xdr:row>
      <xdr:rowOff>17318</xdr:rowOff>
    </xdr:from>
    <xdr:to>
      <xdr:col>9</xdr:col>
      <xdr:colOff>363683</xdr:colOff>
      <xdr:row>71</xdr:row>
      <xdr:rowOff>17319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336839</xdr:colOff>
      <xdr:row>27</xdr:row>
      <xdr:rowOff>77931</xdr:rowOff>
    </xdr:from>
    <xdr:to>
      <xdr:col>9</xdr:col>
      <xdr:colOff>242455</xdr:colOff>
      <xdr:row>43</xdr:row>
      <xdr:rowOff>69273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400-00000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381001</xdr:colOff>
      <xdr:row>79</xdr:row>
      <xdr:rowOff>17318</xdr:rowOff>
    </xdr:from>
    <xdr:to>
      <xdr:col>9</xdr:col>
      <xdr:colOff>363683</xdr:colOff>
      <xdr:row>97</xdr:row>
      <xdr:rowOff>17319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80"/>
  <sheetViews>
    <sheetView showGridLines="0" zoomScale="96" zoomScaleNormal="96" zoomScalePageLayoutView="106" workbookViewId="0">
      <selection activeCell="A5" sqref="A5:J5"/>
    </sheetView>
  </sheetViews>
  <sheetFormatPr baseColWidth="10" defaultColWidth="0" defaultRowHeight="0" customHeight="1" zeroHeight="1" x14ac:dyDescent="0.2"/>
  <cols>
    <col min="1" max="1" width="12" style="14" customWidth="1"/>
    <col min="2" max="2" width="11.7109375" style="12" customWidth="1"/>
    <col min="3" max="3" width="8.7109375" style="12" customWidth="1"/>
    <col min="4" max="4" width="10.42578125" style="12" bestFit="1" customWidth="1"/>
    <col min="5" max="5" width="8.7109375" style="12" customWidth="1"/>
    <col min="6" max="6" width="12" style="12" customWidth="1"/>
    <col min="7" max="10" width="11.42578125" style="12" customWidth="1"/>
    <col min="11" max="14" width="0" hidden="1" customWidth="1"/>
    <col min="15" max="16384" width="11.42578125" hidden="1"/>
  </cols>
  <sheetData>
    <row r="1" spans="1:14" ht="12.75" x14ac:dyDescent="0.2">
      <c r="A1" s="213" t="s">
        <v>4</v>
      </c>
      <c r="B1" s="213"/>
      <c r="C1" s="213"/>
      <c r="D1" s="213"/>
      <c r="E1" s="213"/>
      <c r="F1" s="213"/>
      <c r="G1" s="213"/>
      <c r="H1" s="213"/>
      <c r="I1" s="213"/>
      <c r="J1" s="213"/>
      <c r="K1" s="6"/>
      <c r="L1" s="6"/>
      <c r="M1" s="6"/>
      <c r="N1" s="6"/>
    </row>
    <row r="2" spans="1:14" ht="12.75" x14ac:dyDescent="0.2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6"/>
      <c r="L2" s="6"/>
      <c r="M2" s="6"/>
      <c r="N2" s="6"/>
    </row>
    <row r="3" spans="1:14" ht="20.25" x14ac:dyDescent="0.3">
      <c r="A3" s="211" t="s">
        <v>14</v>
      </c>
      <c r="B3" s="211"/>
      <c r="C3" s="211"/>
      <c r="D3" s="211"/>
      <c r="E3" s="211"/>
      <c r="F3" s="211"/>
      <c r="G3" s="211"/>
      <c r="H3" s="211"/>
      <c r="I3" s="211"/>
      <c r="J3" s="211"/>
      <c r="K3" s="4"/>
    </row>
    <row r="4" spans="1:14" ht="15" x14ac:dyDescent="0.2">
      <c r="A4" s="212" t="s">
        <v>124</v>
      </c>
      <c r="B4" s="212"/>
      <c r="C4" s="212"/>
      <c r="D4" s="212"/>
      <c r="E4" s="212"/>
      <c r="F4" s="212"/>
      <c r="G4" s="212"/>
      <c r="H4" s="212"/>
      <c r="I4" s="212"/>
      <c r="J4" s="212"/>
      <c r="K4" s="155"/>
    </row>
    <row r="5" spans="1:14" ht="15" x14ac:dyDescent="0.2">
      <c r="A5" s="212"/>
      <c r="B5" s="212"/>
      <c r="C5" s="212"/>
      <c r="D5" s="212"/>
      <c r="E5" s="212"/>
      <c r="F5" s="212"/>
      <c r="G5" s="212"/>
      <c r="H5" s="212"/>
      <c r="I5" s="212"/>
      <c r="J5" s="212"/>
    </row>
    <row r="6" spans="1:14" s="1" customFormat="1" ht="15" x14ac:dyDescent="0.2">
      <c r="A6" s="155"/>
      <c r="B6" s="155"/>
      <c r="C6" s="155"/>
      <c r="D6" s="155"/>
      <c r="E6" s="6"/>
      <c r="F6" s="6"/>
      <c r="H6" s="6"/>
      <c r="I6" s="6"/>
      <c r="J6"/>
      <c r="K6"/>
      <c r="L6"/>
      <c r="M6"/>
      <c r="N6"/>
    </row>
    <row r="7" spans="1:14" s="1" customFormat="1" ht="15.75" thickBot="1" x14ac:dyDescent="0.25">
      <c r="A7" s="155"/>
      <c r="B7" s="155"/>
      <c r="C7" s="155"/>
      <c r="D7" s="155"/>
      <c r="E7" s="16"/>
      <c r="H7" s="6"/>
      <c r="I7" s="6"/>
    </row>
    <row r="8" spans="1:14" s="1" customFormat="1" ht="39" customHeight="1" thickBot="1" x14ac:dyDescent="0.25">
      <c r="A8" s="38" t="s">
        <v>81</v>
      </c>
      <c r="B8" s="38" t="s">
        <v>1</v>
      </c>
      <c r="C8" s="38" t="s">
        <v>2</v>
      </c>
      <c r="D8" s="38" t="s">
        <v>16</v>
      </c>
      <c r="E8" s="17" t="s">
        <v>15</v>
      </c>
      <c r="F8" s="214" t="str">
        <f>MID(A3,3,100)&amp; CHAR(10)&amp;A4</f>
        <v xml:space="preserve"> Ingresos transporte de pasajeros y viajes 
2008 - 2020. III Trimestre; Millones US$.</v>
      </c>
      <c r="G8" s="215"/>
      <c r="H8" s="215"/>
      <c r="I8" s="215"/>
      <c r="J8" s="215"/>
    </row>
    <row r="9" spans="1:14" s="1" customFormat="1" ht="15" x14ac:dyDescent="0.25">
      <c r="A9" s="166">
        <v>2008</v>
      </c>
      <c r="B9" s="167">
        <v>159.81022999999999</v>
      </c>
      <c r="C9" s="168">
        <v>603.41400999999996</v>
      </c>
      <c r="D9" s="167">
        <v>763.22424000000001</v>
      </c>
      <c r="E9" s="63"/>
    </row>
    <row r="10" spans="1:14" s="1" customFormat="1" ht="15" x14ac:dyDescent="0.25">
      <c r="A10" s="166">
        <v>2009</v>
      </c>
      <c r="B10" s="167">
        <v>164.42749000000001</v>
      </c>
      <c r="C10" s="169">
        <v>647.10177999999996</v>
      </c>
      <c r="D10" s="167">
        <v>811.52927</v>
      </c>
      <c r="E10" s="63">
        <f>(D10/D9)-1</f>
        <v>6.3290744015153333E-2</v>
      </c>
    </row>
    <row r="11" spans="1:14" s="1" customFormat="1" ht="15" x14ac:dyDescent="0.25">
      <c r="A11" s="166">
        <v>2010</v>
      </c>
      <c r="B11" s="167">
        <v>172.62232</v>
      </c>
      <c r="C11" s="169">
        <v>737.86362999999994</v>
      </c>
      <c r="D11" s="167">
        <v>910.48595</v>
      </c>
      <c r="E11" s="63">
        <f t="shared" ref="E11:E18" si="0">(D11/D10)-1</f>
        <v>0.12193852231602187</v>
      </c>
    </row>
    <row r="12" spans="1:14" s="1" customFormat="1" ht="15" x14ac:dyDescent="0.25">
      <c r="A12" s="166">
        <v>2011</v>
      </c>
      <c r="B12" s="167">
        <v>207.76288</v>
      </c>
      <c r="C12" s="169">
        <v>799.59894999999995</v>
      </c>
      <c r="D12" s="167">
        <v>1007.3618299999999</v>
      </c>
      <c r="E12" s="63">
        <f t="shared" si="0"/>
        <v>0.10640019211718754</v>
      </c>
    </row>
    <row r="13" spans="1:14" s="1" customFormat="1" ht="15" x14ac:dyDescent="0.25">
      <c r="A13" s="166">
        <v>2012</v>
      </c>
      <c r="B13" s="167">
        <v>238.72121999999999</v>
      </c>
      <c r="C13" s="169">
        <v>866.65395999999998</v>
      </c>
      <c r="D13" s="167">
        <v>1105.37518</v>
      </c>
      <c r="E13" s="63">
        <f t="shared" si="0"/>
        <v>9.7297065543966443E-2</v>
      </c>
    </row>
    <row r="14" spans="1:14" s="1" customFormat="1" ht="15" x14ac:dyDescent="0.25">
      <c r="A14" s="166">
        <v>2013</v>
      </c>
      <c r="B14" s="167">
        <v>327.59944000000002</v>
      </c>
      <c r="C14" s="169">
        <v>901.67521999999997</v>
      </c>
      <c r="D14" s="167">
        <v>1229.27466</v>
      </c>
      <c r="E14" s="63">
        <f t="shared" si="0"/>
        <v>0.11208816901425278</v>
      </c>
    </row>
    <row r="15" spans="1:14" s="1" customFormat="1" ht="15" x14ac:dyDescent="0.25">
      <c r="A15" s="166">
        <v>2014</v>
      </c>
      <c r="B15" s="167">
        <v>237.26222000000001</v>
      </c>
      <c r="C15" s="169">
        <v>1053.61274</v>
      </c>
      <c r="D15" s="167">
        <v>1290.8749600000001</v>
      </c>
      <c r="E15" s="63">
        <f t="shared" si="0"/>
        <v>5.0111095595186228E-2</v>
      </c>
    </row>
    <row r="16" spans="1:14" ht="15" x14ac:dyDescent="0.25">
      <c r="A16" s="166">
        <v>2015</v>
      </c>
      <c r="B16" s="167">
        <v>274.18916000000002</v>
      </c>
      <c r="C16" s="169">
        <v>1099.6611700000001</v>
      </c>
      <c r="D16" s="167">
        <v>1373.8503300000002</v>
      </c>
      <c r="E16" s="63">
        <f t="shared" si="0"/>
        <v>6.4278394554961427E-2</v>
      </c>
      <c r="F16"/>
      <c r="G16"/>
      <c r="H16"/>
      <c r="I16"/>
      <c r="J16"/>
    </row>
    <row r="17" spans="1:11" ht="15" x14ac:dyDescent="0.25">
      <c r="A17" s="166">
        <v>2016</v>
      </c>
      <c r="B17" s="167">
        <v>280.91410999999999</v>
      </c>
      <c r="C17" s="169">
        <v>1169.4353900000001</v>
      </c>
      <c r="D17" s="167">
        <v>1450.3495</v>
      </c>
      <c r="E17" s="63">
        <f t="shared" si="0"/>
        <v>5.5682317301623208E-2</v>
      </c>
      <c r="F17"/>
      <c r="G17"/>
      <c r="H17"/>
      <c r="I17"/>
      <c r="J17"/>
    </row>
    <row r="18" spans="1:11" ht="15" x14ac:dyDescent="0.25">
      <c r="A18" s="166">
        <v>2017</v>
      </c>
      <c r="B18" s="170">
        <v>280.10515543999998</v>
      </c>
      <c r="C18" s="171">
        <v>1163.5258899999999</v>
      </c>
      <c r="D18" s="167">
        <v>1443.63104544</v>
      </c>
      <c r="E18" s="63">
        <f t="shared" si="0"/>
        <v>-4.6323003938016916E-3</v>
      </c>
      <c r="F18"/>
      <c r="G18"/>
      <c r="H18"/>
      <c r="I18"/>
      <c r="J18"/>
    </row>
    <row r="19" spans="1:11" ht="15" x14ac:dyDescent="0.25">
      <c r="A19" s="166">
        <v>2018</v>
      </c>
      <c r="B19" s="170">
        <v>300.05342292</v>
      </c>
      <c r="C19" s="171">
        <v>1293.10313</v>
      </c>
      <c r="D19" s="167">
        <v>1593.15655292</v>
      </c>
      <c r="E19" s="63">
        <f t="shared" ref="E19:E20" si="1">(D19/D18)-1</f>
        <v>0.10357598498058529</v>
      </c>
      <c r="F19"/>
      <c r="G19"/>
      <c r="H19"/>
      <c r="I19"/>
      <c r="J19"/>
    </row>
    <row r="20" spans="1:11" ht="15" x14ac:dyDescent="0.25">
      <c r="A20" s="166">
        <v>2019</v>
      </c>
      <c r="B20" s="170">
        <v>319.14123662999998</v>
      </c>
      <c r="C20" s="171">
        <v>1364.3235099999999</v>
      </c>
      <c r="D20" s="167">
        <v>1683.4647466299998</v>
      </c>
      <c r="E20" s="63">
        <f t="shared" si="1"/>
        <v>5.668507187475047E-2</v>
      </c>
      <c r="F20"/>
      <c r="G20"/>
      <c r="H20"/>
      <c r="I20"/>
      <c r="J20"/>
    </row>
    <row r="21" spans="1:11" ht="14.25" customHeight="1" thickBot="1" x14ac:dyDescent="0.3">
      <c r="A21" s="166">
        <v>2020</v>
      </c>
      <c r="B21" s="170">
        <v>12.322048388000001</v>
      </c>
      <c r="C21" s="171">
        <v>37.38899</v>
      </c>
      <c r="D21" s="167">
        <v>49.711038387999999</v>
      </c>
      <c r="E21" s="63">
        <f>(D21/D19)-1</f>
        <v>-0.96879714156346552</v>
      </c>
      <c r="F21"/>
      <c r="G21"/>
      <c r="H21"/>
      <c r="I21"/>
      <c r="J21"/>
    </row>
    <row r="22" spans="1:11" ht="12.75" x14ac:dyDescent="0.2">
      <c r="A22" s="210" t="s">
        <v>88</v>
      </c>
      <c r="B22" s="210"/>
      <c r="C22" s="210"/>
      <c r="D22" s="210"/>
      <c r="E22" s="210"/>
      <c r="F22"/>
      <c r="G22"/>
      <c r="H22"/>
      <c r="I22"/>
      <c r="J22"/>
    </row>
    <row r="23" spans="1:11" ht="15" x14ac:dyDescent="0.25">
      <c r="A23" s="106" t="s">
        <v>13</v>
      </c>
      <c r="B23" s="170"/>
      <c r="C23" s="170"/>
      <c r="D23" s="93"/>
      <c r="E23" s="92"/>
      <c r="F23"/>
      <c r="G23"/>
      <c r="H23"/>
      <c r="I23"/>
      <c r="J23"/>
    </row>
    <row r="24" spans="1:11" ht="12.75" x14ac:dyDescent="0.2">
      <c r="B24" s="172"/>
      <c r="C24" s="172"/>
      <c r="D24"/>
      <c r="E24"/>
      <c r="F24"/>
      <c r="G24"/>
      <c r="H24"/>
      <c r="I24"/>
      <c r="J24"/>
    </row>
    <row r="25" spans="1:11" ht="15.75" x14ac:dyDescent="0.2">
      <c r="B25"/>
      <c r="C25"/>
      <c r="D25" s="129"/>
      <c r="E25" t="s">
        <v>61</v>
      </c>
      <c r="F25"/>
      <c r="G25"/>
      <c r="H25" s="20"/>
      <c r="I25"/>
      <c r="J25"/>
    </row>
    <row r="26" spans="1:11" ht="15" x14ac:dyDescent="0.2">
      <c r="A26" s="2"/>
      <c r="B26"/>
      <c r="C26"/>
      <c r="D26"/>
      <c r="E26"/>
      <c r="F26"/>
      <c r="G26"/>
      <c r="H26" s="21"/>
      <c r="I26"/>
      <c r="J26"/>
    </row>
    <row r="27" spans="1:11" ht="20.25" x14ac:dyDescent="0.3">
      <c r="A27" s="2"/>
      <c r="B27"/>
      <c r="C27"/>
      <c r="D27"/>
      <c r="E27"/>
      <c r="F27" s="197"/>
      <c r="G27" s="197"/>
      <c r="H27" s="197"/>
      <c r="I27" s="197"/>
      <c r="J27" s="197"/>
      <c r="K27" s="197"/>
    </row>
    <row r="28" spans="1:11" ht="20.25" customHeight="1" x14ac:dyDescent="0.3">
      <c r="A28" s="211" t="s">
        <v>35</v>
      </c>
      <c r="B28" s="211"/>
      <c r="C28" s="211"/>
      <c r="D28" s="211"/>
      <c r="E28" s="211"/>
      <c r="F28" s="211"/>
      <c r="G28" s="211"/>
      <c r="H28" s="211"/>
      <c r="I28" s="211"/>
      <c r="J28" s="211"/>
      <c r="K28" s="198"/>
    </row>
    <row r="29" spans="1:11" ht="15" customHeight="1" x14ac:dyDescent="0.2">
      <c r="A29" s="212" t="s">
        <v>117</v>
      </c>
      <c r="B29" s="212"/>
      <c r="C29" s="212"/>
      <c r="D29" s="212"/>
      <c r="E29" s="212"/>
      <c r="F29" s="212"/>
      <c r="G29" s="212"/>
      <c r="H29" s="212"/>
      <c r="I29" s="212"/>
      <c r="J29" s="212"/>
    </row>
    <row r="30" spans="1:11" ht="12.75" x14ac:dyDescent="0.2">
      <c r="A30" s="2"/>
      <c r="B30"/>
      <c r="C30"/>
      <c r="D30"/>
      <c r="E30"/>
      <c r="F30" s="73"/>
      <c r="G30" s="5"/>
      <c r="H30" s="5"/>
      <c r="I30" s="5"/>
      <c r="J30" s="5"/>
    </row>
    <row r="31" spans="1:11" ht="21" thickBot="1" x14ac:dyDescent="0.35">
      <c r="A31" s="12"/>
      <c r="E31" s="90"/>
      <c r="F31" s="157"/>
      <c r="G31" s="157"/>
      <c r="H31" s="157"/>
      <c r="I31" s="157"/>
      <c r="J31" s="157"/>
    </row>
    <row r="32" spans="1:11" ht="39" thickBot="1" x14ac:dyDescent="0.25">
      <c r="A32" s="38" t="s">
        <v>0</v>
      </c>
      <c r="B32" s="38" t="s">
        <v>1</v>
      </c>
      <c r="C32" s="38" t="s">
        <v>2</v>
      </c>
      <c r="D32" s="38" t="s">
        <v>16</v>
      </c>
      <c r="E32" s="17" t="s">
        <v>15</v>
      </c>
      <c r="F32" s="162"/>
      <c r="G32" s="162"/>
      <c r="H32" s="162"/>
      <c r="I32" s="162"/>
      <c r="J32" s="162"/>
    </row>
    <row r="33" spans="1:14" s="18" customFormat="1" ht="15" x14ac:dyDescent="0.25">
      <c r="A33" s="173">
        <v>2008</v>
      </c>
      <c r="B33" s="167">
        <v>593.92041999999992</v>
      </c>
      <c r="C33" s="174">
        <v>2341.9886500000002</v>
      </c>
      <c r="D33" s="174">
        <v>2935.9090699999997</v>
      </c>
      <c r="E33" s="200"/>
      <c r="F33" s="26"/>
      <c r="G33" s="175"/>
      <c r="H33" s="175"/>
      <c r="I33" s="175"/>
      <c r="J33" s="175"/>
      <c r="K33" s="5"/>
      <c r="L33" s="5"/>
      <c r="M33" s="5"/>
      <c r="N33" s="5"/>
    </row>
    <row r="34" spans="1:14" s="18" customFormat="1" ht="15.75" x14ac:dyDescent="0.25">
      <c r="A34" s="166">
        <v>2009</v>
      </c>
      <c r="B34" s="167">
        <v>609.66834999999992</v>
      </c>
      <c r="C34" s="174">
        <v>2440.0277299999998</v>
      </c>
      <c r="D34" s="174">
        <v>3049.6960799999997</v>
      </c>
      <c r="E34" s="63">
        <f>(D34/D33)-1</f>
        <v>3.8756993928289463E-2</v>
      </c>
      <c r="F34" s="9"/>
      <c r="G34" s="9"/>
      <c r="H34" s="9"/>
      <c r="I34" s="9"/>
      <c r="J34" s="12"/>
      <c r="K34" s="5"/>
    </row>
    <row r="35" spans="1:14" s="18" customFormat="1" ht="15" x14ac:dyDescent="0.25">
      <c r="A35" s="166">
        <v>2010</v>
      </c>
      <c r="B35" s="167">
        <v>643.63494000000003</v>
      </c>
      <c r="C35" s="174">
        <v>2796.5841399999999</v>
      </c>
      <c r="D35" s="174">
        <v>3440.2190800000003</v>
      </c>
      <c r="E35" s="63">
        <f t="shared" ref="E35:E42" si="2">(D35/D34)-1</f>
        <v>0.12805308783424763</v>
      </c>
      <c r="F35" s="90"/>
      <c r="G35" s="90"/>
      <c r="H35" s="90"/>
      <c r="I35" s="90"/>
      <c r="J35" s="12"/>
      <c r="K35" s="26"/>
    </row>
    <row r="36" spans="1:14" s="18" customFormat="1" ht="15" x14ac:dyDescent="0.25">
      <c r="A36" s="166">
        <v>2011</v>
      </c>
      <c r="B36" s="167">
        <v>791.43268999999998</v>
      </c>
      <c r="C36" s="174">
        <v>3009.9376700000003</v>
      </c>
      <c r="D36" s="174">
        <v>3801.3703599999999</v>
      </c>
      <c r="E36" s="63">
        <f t="shared" si="2"/>
        <v>0.10497915150217696</v>
      </c>
      <c r="F36" s="25"/>
      <c r="G36" s="25"/>
      <c r="H36" s="25"/>
      <c r="I36" s="25"/>
      <c r="J36" s="25"/>
    </row>
    <row r="37" spans="1:14" s="18" customFormat="1" ht="15" x14ac:dyDescent="0.25">
      <c r="A37" s="166">
        <v>2012</v>
      </c>
      <c r="B37" s="167">
        <v>903.28468999999996</v>
      </c>
      <c r="C37" s="174">
        <v>3460.2650900000003</v>
      </c>
      <c r="D37" s="174">
        <v>4363.5497800000003</v>
      </c>
      <c r="E37" s="63">
        <f t="shared" si="2"/>
        <v>0.1478886208814445</v>
      </c>
      <c r="F37" s="12"/>
      <c r="G37" s="12"/>
      <c r="H37" s="12"/>
      <c r="I37" s="12"/>
      <c r="J37" s="12"/>
    </row>
    <row r="38" spans="1:14" s="18" customFormat="1" ht="15" x14ac:dyDescent="0.25">
      <c r="A38" s="166">
        <v>2013</v>
      </c>
      <c r="B38" s="167">
        <v>1147.6094899999998</v>
      </c>
      <c r="C38" s="174">
        <v>3610.7074900000002</v>
      </c>
      <c r="D38" s="174">
        <v>4758.3169799999996</v>
      </c>
      <c r="E38" s="63">
        <f t="shared" si="2"/>
        <v>9.0469278432294908E-2</v>
      </c>
      <c r="F38" s="12"/>
      <c r="G38" s="12"/>
      <c r="H38" s="12"/>
      <c r="I38" s="12"/>
      <c r="J38" s="12"/>
    </row>
    <row r="39" spans="1:14" s="18" customFormat="1" ht="15" x14ac:dyDescent="0.25">
      <c r="A39" s="166">
        <v>2014</v>
      </c>
      <c r="B39" s="167">
        <v>1062.2166400000001</v>
      </c>
      <c r="C39" s="174">
        <v>3824.9428400000002</v>
      </c>
      <c r="D39" s="174">
        <v>4887.1594800000003</v>
      </c>
      <c r="E39" s="63">
        <f t="shared" si="2"/>
        <v>2.7077325983440703E-2</v>
      </c>
      <c r="F39" s="12"/>
      <c r="G39" s="12"/>
      <c r="H39" s="12"/>
      <c r="I39" s="12"/>
      <c r="J39" s="12"/>
    </row>
    <row r="40" spans="1:14" s="18" customFormat="1" ht="15" x14ac:dyDescent="0.25">
      <c r="A40" s="166">
        <v>2015</v>
      </c>
      <c r="B40" s="167">
        <v>990.47208999999998</v>
      </c>
      <c r="C40" s="174">
        <v>4245.2931699999999</v>
      </c>
      <c r="D40" s="174">
        <v>5235.7652600000001</v>
      </c>
      <c r="E40" s="63">
        <f t="shared" si="2"/>
        <v>7.1330960535791688E-2</v>
      </c>
      <c r="F40" s="12"/>
      <c r="G40" s="12"/>
      <c r="H40" s="12"/>
      <c r="I40" s="12"/>
      <c r="J40" s="12"/>
    </row>
    <row r="41" spans="1:14" s="18" customFormat="1" ht="15" x14ac:dyDescent="0.25">
      <c r="A41" s="166">
        <v>2016</v>
      </c>
      <c r="B41" s="167">
        <v>1062.22273</v>
      </c>
      <c r="C41" s="174">
        <v>4522.4599500000004</v>
      </c>
      <c r="D41" s="174">
        <v>5584.6826799999999</v>
      </c>
      <c r="E41" s="63">
        <f t="shared" si="2"/>
        <v>6.6641150371206548E-2</v>
      </c>
      <c r="F41" s="12"/>
      <c r="G41" s="12"/>
      <c r="H41" s="12"/>
      <c r="I41" s="12"/>
      <c r="J41" s="12"/>
    </row>
    <row r="42" spans="1:14" s="18" customFormat="1" ht="15" x14ac:dyDescent="0.25">
      <c r="A42" s="166">
        <v>2017</v>
      </c>
      <c r="B42" s="167">
        <v>960.73596799000006</v>
      </c>
      <c r="C42" s="174">
        <v>4920.578669999999</v>
      </c>
      <c r="D42" s="174">
        <v>5881.314637989999</v>
      </c>
      <c r="E42" s="63">
        <f t="shared" si="2"/>
        <v>5.3115275296178321E-2</v>
      </c>
      <c r="F42" s="12"/>
      <c r="G42" s="12"/>
      <c r="H42" s="12"/>
      <c r="I42" s="12"/>
      <c r="J42" s="12"/>
    </row>
    <row r="43" spans="1:14" s="18" customFormat="1" ht="15" x14ac:dyDescent="0.25">
      <c r="A43" s="166">
        <v>2018</v>
      </c>
      <c r="B43" s="167">
        <v>1067.67307355</v>
      </c>
      <c r="C43" s="174">
        <v>5556.4791500000001</v>
      </c>
      <c r="D43" s="174">
        <v>6624.1522235499997</v>
      </c>
      <c r="E43" s="63">
        <v>0.12518365063897008</v>
      </c>
      <c r="F43" s="12"/>
      <c r="G43" s="12"/>
      <c r="H43" s="12"/>
      <c r="I43" s="12"/>
      <c r="J43" s="12"/>
    </row>
    <row r="44" spans="1:14" s="18" customFormat="1" ht="15.75" thickBot="1" x14ac:dyDescent="0.3">
      <c r="A44" s="176">
        <v>2019</v>
      </c>
      <c r="B44" s="177">
        <v>1133.75339867</v>
      </c>
      <c r="C44" s="178">
        <v>5651.8049600000004</v>
      </c>
      <c r="D44" s="178">
        <v>6785.5583586700004</v>
      </c>
      <c r="E44" s="82">
        <f>(D44/D42)-1</f>
        <v>0.1537485709128863</v>
      </c>
      <c r="F44" s="12"/>
      <c r="G44" s="12"/>
      <c r="H44" s="12"/>
      <c r="I44" s="12"/>
      <c r="J44" s="12"/>
    </row>
    <row r="45" spans="1:14" s="18" customFormat="1" ht="15" x14ac:dyDescent="0.25">
      <c r="A45" s="97" t="s">
        <v>3</v>
      </c>
      <c r="B45" s="170"/>
      <c r="C45" s="170"/>
      <c r="D45" s="92"/>
      <c r="E45" s="92"/>
      <c r="F45" s="12"/>
      <c r="G45" s="12"/>
      <c r="H45" s="12"/>
      <c r="I45" s="12"/>
      <c r="J45" s="12"/>
      <c r="K45" s="179"/>
      <c r="L45" s="179"/>
    </row>
    <row r="46" spans="1:14" s="18" customFormat="1" ht="15" x14ac:dyDescent="0.25">
      <c r="A46" s="106" t="s">
        <v>13</v>
      </c>
      <c r="B46" s="167"/>
      <c r="C46" s="167"/>
      <c r="D46" s="93"/>
      <c r="E46" s="92"/>
      <c r="F46" s="12"/>
      <c r="G46" s="12"/>
      <c r="H46" s="12"/>
      <c r="I46" s="12"/>
      <c r="J46" s="12"/>
      <c r="K46" s="179"/>
      <c r="L46" s="179"/>
    </row>
    <row r="47" spans="1:14" s="18" customFormat="1" ht="15" hidden="1" x14ac:dyDescent="0.25">
      <c r="B47" s="170"/>
      <c r="C47" s="170"/>
      <c r="D47" s="93"/>
      <c r="E47" s="92"/>
      <c r="F47" s="12"/>
      <c r="G47" s="12"/>
      <c r="H47" s="12"/>
      <c r="I47" s="12"/>
      <c r="J47" s="12"/>
    </row>
    <row r="48" spans="1:14" s="18" customFormat="1" ht="12.75" hidden="1" x14ac:dyDescent="0.2">
      <c r="A48" s="14"/>
      <c r="B48" s="12"/>
      <c r="C48" s="12"/>
      <c r="D48" s="12"/>
      <c r="E48" s="12"/>
      <c r="F48" s="12"/>
      <c r="G48" s="12"/>
      <c r="H48" s="12"/>
      <c r="I48" s="12"/>
      <c r="J48" s="12"/>
    </row>
    <row r="49" spans="1:10" s="18" customFormat="1" ht="12.75" hidden="1" x14ac:dyDescent="0.2">
      <c r="A49" s="14"/>
      <c r="B49" s="12"/>
      <c r="C49" s="12"/>
      <c r="D49" s="12"/>
      <c r="E49" s="12"/>
      <c r="F49" s="12"/>
      <c r="G49" s="12"/>
      <c r="H49" s="12"/>
      <c r="I49" s="12"/>
      <c r="J49" s="12"/>
    </row>
    <row r="50" spans="1:10" s="18" customFormat="1" ht="12.75" hidden="1" x14ac:dyDescent="0.2">
      <c r="A50" s="14"/>
      <c r="B50" s="12"/>
      <c r="C50" s="12"/>
      <c r="D50" s="12"/>
      <c r="E50" s="12"/>
      <c r="F50" s="12"/>
      <c r="G50" s="12"/>
      <c r="H50" s="12"/>
      <c r="I50" s="12"/>
      <c r="J50" s="12"/>
    </row>
    <row r="51" spans="1:10" s="18" customFormat="1" ht="12.75" hidden="1" x14ac:dyDescent="0.2">
      <c r="A51" s="14"/>
      <c r="B51" s="12"/>
      <c r="C51" s="12"/>
      <c r="D51" s="12"/>
      <c r="E51" s="12"/>
      <c r="F51" s="12"/>
      <c r="G51" s="12"/>
      <c r="H51" s="12"/>
      <c r="I51" s="12"/>
      <c r="J51" s="12"/>
    </row>
    <row r="52" spans="1:10" s="18" customFormat="1" ht="12.75" hidden="1" x14ac:dyDescent="0.2">
      <c r="A52" s="14"/>
      <c r="B52" s="12"/>
      <c r="C52" s="12"/>
      <c r="D52" s="12"/>
      <c r="E52" s="12"/>
      <c r="F52"/>
      <c r="G52"/>
      <c r="H52"/>
      <c r="I52"/>
      <c r="J52"/>
    </row>
    <row r="53" spans="1:10" ht="12.75" hidden="1" x14ac:dyDescent="0.2">
      <c r="F53"/>
      <c r="G53"/>
      <c r="H53"/>
      <c r="I53"/>
      <c r="J53"/>
    </row>
    <row r="54" spans="1:10" ht="12.75" hidden="1" x14ac:dyDescent="0.2">
      <c r="F54"/>
      <c r="G54"/>
      <c r="H54"/>
      <c r="I54"/>
      <c r="J54"/>
    </row>
    <row r="55" spans="1:10" ht="12.75" hidden="1" x14ac:dyDescent="0.2"/>
    <row r="56" spans="1:10" ht="12.75" hidden="1" x14ac:dyDescent="0.2"/>
    <row r="57" spans="1:10" ht="12.75" hidden="1" x14ac:dyDescent="0.2"/>
    <row r="58" spans="1:10" ht="12.75" hidden="1" x14ac:dyDescent="0.2"/>
    <row r="59" spans="1:10" ht="12.75" hidden="1" x14ac:dyDescent="0.2"/>
    <row r="60" spans="1:10" ht="12.75" hidden="1" x14ac:dyDescent="0.2">
      <c r="C60" s="15"/>
      <c r="D60" s="15"/>
    </row>
    <row r="61" spans="1:10" ht="12.75" hidden="1" x14ac:dyDescent="0.2"/>
    <row r="62" spans="1:10" ht="12.75" hidden="1" x14ac:dyDescent="0.2"/>
    <row r="63" spans="1:10" ht="12.75" hidden="1" x14ac:dyDescent="0.2"/>
    <row r="64" spans="1:10" ht="12.75" hidden="1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  <row r="74" ht="12.75" hidden="1" x14ac:dyDescent="0.2"/>
    <row r="75" ht="12.75" hidden="1" x14ac:dyDescent="0.2"/>
    <row r="76" ht="12.75" hidden="1" x14ac:dyDescent="0.2"/>
    <row r="77" ht="12.75" hidden="1" x14ac:dyDescent="0.2"/>
    <row r="78" ht="12.75" x14ac:dyDescent="0.2"/>
    <row r="79" ht="12.75" x14ac:dyDescent="0.2"/>
    <row r="80" ht="12.75" hidden="1" customHeight="1" x14ac:dyDescent="0.2"/>
  </sheetData>
  <mergeCells count="8">
    <mergeCell ref="A22:E22"/>
    <mergeCell ref="A28:J28"/>
    <mergeCell ref="A29:J29"/>
    <mergeCell ref="A1:J1"/>
    <mergeCell ref="A3:J3"/>
    <mergeCell ref="A4:J4"/>
    <mergeCell ref="A5:J5"/>
    <mergeCell ref="F8:J8"/>
  </mergeCells>
  <printOptions horizontalCentered="1"/>
  <pageMargins left="0.6692913385826772" right="0.70866141732283472" top="1.9685039370078741" bottom="1.1811023622047245" header="0.78740157480314965" footer="0.78740157480314965"/>
  <pageSetup scale="80" orientation="portrait" r:id="rId1"/>
  <headerFooter alignWithMargins="0">
    <oddHeader>&amp;L&amp;"Arial,Negrita Cursiva"Sección 5: Turismo&amp;R&amp;G</oddHeader>
    <oddFooter>&amp;L&amp;"Tahoma,Negrita Cursiva"Oficina de Estudios Económicos&amp;R&amp;D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61"/>
  <sheetViews>
    <sheetView showGridLines="0" topLeftCell="C19" zoomScale="89" zoomScaleNormal="89" workbookViewId="0">
      <selection activeCell="F50" sqref="F50"/>
    </sheetView>
  </sheetViews>
  <sheetFormatPr baseColWidth="10" defaultColWidth="0" defaultRowHeight="12.75" zeroHeight="1" x14ac:dyDescent="0.2"/>
  <cols>
    <col min="1" max="1" width="33.85546875" style="18" customWidth="1"/>
    <col min="2" max="2" width="11" style="26" customWidth="1"/>
    <col min="3" max="3" width="11.42578125" style="26" customWidth="1"/>
    <col min="4" max="4" width="10.28515625" style="26" customWidth="1"/>
    <col min="5" max="5" width="13" style="26" customWidth="1"/>
    <col min="6" max="6" width="11.5703125" style="26" bestFit="1" customWidth="1"/>
    <col min="7" max="7" width="11.5703125" style="26" customWidth="1"/>
    <col min="8" max="8" width="11.42578125" style="26" customWidth="1"/>
    <col min="9" max="9" width="10" style="26" customWidth="1"/>
    <col min="10" max="10" width="6.85546875" style="26" bestFit="1" customWidth="1"/>
    <col min="11" max="251" width="10.7109375" style="26" hidden="1" customWidth="1"/>
    <col min="252" max="252" width="3.140625" style="26" hidden="1" customWidth="1"/>
    <col min="253" max="253" width="3.28515625" style="26" hidden="1" customWidth="1"/>
    <col min="254" max="254" width="7.42578125" style="26" hidden="1" customWidth="1"/>
    <col min="255" max="255" width="10.7109375" style="26" hidden="1" customWidth="1"/>
    <col min="256" max="16384" width="4.5703125" style="26" hidden="1"/>
  </cols>
  <sheetData>
    <row r="1" spans="1:253" ht="12.75" customHeight="1" x14ac:dyDescent="0.2">
      <c r="A1" s="228" t="s">
        <v>5</v>
      </c>
      <c r="B1" s="228"/>
      <c r="C1" s="228"/>
      <c r="D1" s="228"/>
      <c r="E1" s="228"/>
      <c r="F1" s="228"/>
      <c r="G1" s="228"/>
      <c r="H1" s="228"/>
      <c r="I1" s="158"/>
      <c r="J1" s="73"/>
      <c r="K1" s="73"/>
      <c r="L1" s="73"/>
      <c r="M1" s="73"/>
      <c r="N1" s="73"/>
    </row>
    <row r="2" spans="1:253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253" ht="20.25" customHeight="1" x14ac:dyDescent="0.3">
      <c r="A3" s="227" t="s">
        <v>96</v>
      </c>
      <c r="B3" s="227"/>
      <c r="C3" s="227"/>
      <c r="D3" s="227"/>
      <c r="E3" s="227"/>
      <c r="F3" s="227"/>
      <c r="G3" s="227"/>
      <c r="H3" s="227"/>
      <c r="I3" s="159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74"/>
      <c r="DC3" s="74"/>
      <c r="DD3" s="74"/>
      <c r="DE3" s="74"/>
      <c r="DF3" s="74"/>
      <c r="DG3" s="74"/>
      <c r="DH3" s="74"/>
      <c r="DI3" s="74"/>
      <c r="DJ3" s="74"/>
      <c r="DK3" s="74"/>
      <c r="DL3" s="74"/>
      <c r="DM3" s="74"/>
      <c r="DN3" s="74"/>
      <c r="DO3" s="74"/>
      <c r="DP3" s="74"/>
      <c r="DQ3" s="74"/>
      <c r="DR3" s="74"/>
      <c r="DS3" s="74"/>
      <c r="DT3" s="74"/>
      <c r="DU3" s="74"/>
      <c r="DV3" s="74"/>
      <c r="DW3" s="74"/>
      <c r="DX3" s="74"/>
      <c r="DY3" s="74"/>
      <c r="DZ3" s="74"/>
      <c r="EA3" s="74"/>
      <c r="EB3" s="74"/>
      <c r="EC3" s="74"/>
      <c r="ED3" s="74"/>
      <c r="EE3" s="74"/>
      <c r="EF3" s="74"/>
      <c r="EG3" s="74"/>
      <c r="EH3" s="74"/>
      <c r="EI3" s="74"/>
      <c r="EJ3" s="74"/>
      <c r="EK3" s="74"/>
      <c r="EL3" s="74"/>
      <c r="EM3" s="74"/>
      <c r="EN3" s="74"/>
      <c r="EO3" s="74"/>
      <c r="EP3" s="74"/>
      <c r="EQ3" s="74"/>
      <c r="ER3" s="74"/>
      <c r="ES3" s="74"/>
      <c r="ET3" s="74"/>
      <c r="EU3" s="74"/>
      <c r="EV3" s="74"/>
      <c r="EW3" s="74"/>
      <c r="EX3" s="74"/>
      <c r="EY3" s="74"/>
      <c r="EZ3" s="74"/>
      <c r="FA3" s="74"/>
      <c r="FB3" s="74"/>
      <c r="FC3" s="74"/>
      <c r="FD3" s="74"/>
      <c r="FE3" s="74"/>
      <c r="FF3" s="74"/>
      <c r="FG3" s="74"/>
      <c r="FH3" s="74"/>
      <c r="FI3" s="74"/>
      <c r="FJ3" s="74"/>
      <c r="FK3" s="74"/>
      <c r="FL3" s="74"/>
      <c r="FM3" s="74"/>
      <c r="FN3" s="74"/>
      <c r="FO3" s="74"/>
      <c r="FP3" s="74"/>
      <c r="FQ3" s="74"/>
      <c r="FR3" s="74"/>
      <c r="FS3" s="74"/>
      <c r="FT3" s="74"/>
      <c r="FU3" s="74"/>
      <c r="FV3" s="74"/>
      <c r="FW3" s="74"/>
      <c r="FX3" s="74"/>
      <c r="FY3" s="74"/>
      <c r="FZ3" s="74"/>
      <c r="GA3" s="74"/>
      <c r="GB3" s="74"/>
      <c r="GC3" s="74"/>
      <c r="GD3" s="74"/>
      <c r="GE3" s="74"/>
      <c r="GF3" s="74"/>
      <c r="GG3" s="74"/>
      <c r="GH3" s="74"/>
      <c r="GI3" s="74"/>
      <c r="GJ3" s="74"/>
      <c r="GK3" s="74"/>
      <c r="GL3" s="74"/>
      <c r="GM3" s="74"/>
      <c r="GN3" s="74"/>
      <c r="GO3" s="74"/>
      <c r="GP3" s="74"/>
      <c r="GQ3" s="74"/>
      <c r="GR3" s="74"/>
      <c r="GS3" s="74"/>
      <c r="GT3" s="74"/>
      <c r="GU3" s="74"/>
      <c r="GV3" s="74"/>
      <c r="GW3" s="74"/>
      <c r="GX3" s="74"/>
      <c r="GY3" s="74"/>
      <c r="GZ3" s="74"/>
      <c r="HA3" s="74"/>
      <c r="HB3" s="74"/>
      <c r="HC3" s="74"/>
      <c r="HD3" s="74"/>
      <c r="HE3" s="74"/>
      <c r="HF3" s="74"/>
      <c r="HG3" s="74"/>
      <c r="HH3" s="74"/>
      <c r="HI3" s="74"/>
      <c r="HJ3" s="74"/>
      <c r="HK3" s="74"/>
      <c r="HL3" s="74"/>
      <c r="HM3" s="74"/>
      <c r="HN3" s="74"/>
      <c r="HO3" s="74"/>
      <c r="HP3" s="74"/>
      <c r="HQ3" s="74"/>
      <c r="HR3" s="74"/>
      <c r="HS3" s="74"/>
      <c r="HT3" s="74"/>
      <c r="HU3" s="74"/>
      <c r="HV3" s="74"/>
      <c r="HW3" s="74"/>
      <c r="HX3" s="74"/>
      <c r="HY3" s="74"/>
      <c r="HZ3" s="74"/>
      <c r="IA3" s="74"/>
      <c r="IB3" s="74"/>
      <c r="IC3" s="74"/>
      <c r="ID3" s="74"/>
      <c r="IE3" s="74"/>
      <c r="IF3" s="74"/>
      <c r="IG3" s="74"/>
      <c r="IH3" s="74"/>
      <c r="II3" s="74"/>
      <c r="IJ3" s="74"/>
      <c r="IK3" s="74"/>
      <c r="IL3" s="74"/>
      <c r="IM3" s="74"/>
      <c r="IN3" s="74"/>
      <c r="IO3" s="74"/>
      <c r="IP3" s="74"/>
      <c r="IQ3" s="74"/>
      <c r="IR3" s="74"/>
      <c r="IS3" s="74"/>
    </row>
    <row r="4" spans="1:253" ht="13.5" customHeight="1" x14ac:dyDescent="0.2">
      <c r="A4" s="229" t="s">
        <v>125</v>
      </c>
      <c r="B4" s="229"/>
      <c r="C4" s="229"/>
      <c r="D4" s="229"/>
      <c r="E4" s="229"/>
      <c r="F4" s="229"/>
      <c r="G4" s="229"/>
      <c r="H4" s="229"/>
      <c r="I4" s="160"/>
      <c r="J4" s="73"/>
      <c r="K4" s="73"/>
      <c r="L4" s="73"/>
      <c r="M4" s="73"/>
      <c r="N4" s="73"/>
    </row>
    <row r="5" spans="1:253" ht="13.5" customHeight="1" x14ac:dyDescent="0.2">
      <c r="A5" s="162"/>
      <c r="B5" s="162"/>
      <c r="C5" s="162"/>
      <c r="D5" s="162"/>
      <c r="E5" s="162"/>
      <c r="F5" s="162"/>
      <c r="G5" s="162"/>
      <c r="H5" s="73"/>
      <c r="I5" s="73"/>
      <c r="J5" s="73"/>
      <c r="K5" s="73"/>
      <c r="L5" s="73"/>
      <c r="M5" s="73"/>
      <c r="N5" s="73"/>
    </row>
    <row r="6" spans="1:253" ht="13.5" thickBot="1" x14ac:dyDescent="0.25">
      <c r="A6" s="73"/>
      <c r="B6" s="73"/>
      <c r="C6" s="73"/>
      <c r="D6" s="73"/>
      <c r="E6" s="73"/>
      <c r="F6" s="73"/>
      <c r="G6" s="73"/>
      <c r="H6" s="73"/>
      <c r="I6" s="73"/>
      <c r="K6" s="73"/>
      <c r="L6" s="73"/>
      <c r="M6" s="73"/>
      <c r="N6" s="73"/>
    </row>
    <row r="7" spans="1:253" ht="28.5" customHeight="1" x14ac:dyDescent="0.2">
      <c r="A7" s="230" t="s">
        <v>20</v>
      </c>
      <c r="B7" s="232">
        <v>2017</v>
      </c>
      <c r="C7" s="222">
        <v>2018</v>
      </c>
      <c r="D7" s="222">
        <v>2019</v>
      </c>
      <c r="E7" s="222" t="str">
        <f>"Variación % "&amp;D7&amp;"/"&amp;MID(C7,3,2)</f>
        <v>Variación % 2019/18</v>
      </c>
      <c r="F7" s="234" t="s">
        <v>127</v>
      </c>
      <c r="G7" s="234" t="s">
        <v>128</v>
      </c>
      <c r="H7" s="234" t="s">
        <v>115</v>
      </c>
      <c r="J7" s="73"/>
      <c r="K7" s="73"/>
      <c r="L7" s="73"/>
      <c r="M7" s="73"/>
    </row>
    <row r="8" spans="1:253" ht="13.5" thickBot="1" x14ac:dyDescent="0.25">
      <c r="A8" s="231"/>
      <c r="B8" s="233"/>
      <c r="C8" s="217">
        <v>2014</v>
      </c>
      <c r="D8" s="217">
        <v>2014</v>
      </c>
      <c r="E8" s="217"/>
      <c r="F8" s="217"/>
      <c r="G8" s="217"/>
      <c r="H8" s="217"/>
      <c r="J8" s="73"/>
      <c r="K8" s="73"/>
      <c r="L8" s="73"/>
      <c r="M8" s="73"/>
    </row>
    <row r="9" spans="1:253" x14ac:dyDescent="0.2">
      <c r="A9" s="112" t="s">
        <v>30</v>
      </c>
      <c r="B9" s="154">
        <v>2837171</v>
      </c>
      <c r="C9" s="154">
        <v>3107630</v>
      </c>
      <c r="D9" s="154">
        <v>3213837</v>
      </c>
      <c r="E9" s="109">
        <f>(D9-C9)/C9</f>
        <v>3.4176205017971896E-2</v>
      </c>
      <c r="F9" s="201">
        <v>2924940</v>
      </c>
      <c r="G9" s="201">
        <v>811914</v>
      </c>
      <c r="H9" s="109">
        <f>(G9-F9)/F9</f>
        <v>-0.72241687008964284</v>
      </c>
      <c r="I9" s="28"/>
      <c r="J9" s="73"/>
      <c r="K9" s="73"/>
      <c r="L9" s="73"/>
      <c r="M9" s="73"/>
    </row>
    <row r="10" spans="1:253" x14ac:dyDescent="0.2">
      <c r="A10" s="112" t="s">
        <v>114</v>
      </c>
      <c r="B10" s="154">
        <v>874564</v>
      </c>
      <c r="C10" s="154">
        <v>911877</v>
      </c>
      <c r="D10" s="154">
        <v>955121</v>
      </c>
      <c r="E10" s="109">
        <f t="shared" ref="E10:E11" si="0">(D10-C10)/C10</f>
        <v>4.7423062540232951E-2</v>
      </c>
      <c r="F10" s="201">
        <v>772248</v>
      </c>
      <c r="G10" s="201">
        <v>261987</v>
      </c>
      <c r="H10" s="109">
        <f t="shared" ref="H10:H11" si="1">(G10-F10)/F10</f>
        <v>-0.6607475836777823</v>
      </c>
      <c r="I10" s="28"/>
      <c r="J10" s="73"/>
      <c r="K10" s="73"/>
      <c r="L10" s="73"/>
      <c r="M10" s="73"/>
    </row>
    <row r="11" spans="1:253" ht="13.5" thickBot="1" x14ac:dyDescent="0.25">
      <c r="A11" s="180" t="s">
        <v>97</v>
      </c>
      <c r="B11" s="154">
        <v>344624</v>
      </c>
      <c r="C11" s="154">
        <v>378081</v>
      </c>
      <c r="D11" s="154">
        <v>361531</v>
      </c>
      <c r="E11" s="109">
        <f t="shared" si="0"/>
        <v>-4.3773688706917301E-2</v>
      </c>
      <c r="F11" s="201">
        <v>309520</v>
      </c>
      <c r="G11" s="201">
        <v>134357</v>
      </c>
      <c r="H11" s="109">
        <f t="shared" si="1"/>
        <v>-0.56591819591625747</v>
      </c>
      <c r="I11" s="28"/>
      <c r="J11" s="73"/>
      <c r="K11" s="73"/>
      <c r="L11" s="73"/>
      <c r="M11" s="73"/>
    </row>
    <row r="12" spans="1:253" ht="13.5" thickBot="1" x14ac:dyDescent="0.25">
      <c r="A12" s="113" t="s">
        <v>31</v>
      </c>
      <c r="B12" s="44">
        <f>SUM(B9:B11)</f>
        <v>4056359</v>
      </c>
      <c r="C12" s="44">
        <f t="shared" ref="C12:D12" si="2">SUM(C9:C11)</f>
        <v>4397588</v>
      </c>
      <c r="D12" s="44">
        <f t="shared" si="2"/>
        <v>4530489</v>
      </c>
      <c r="E12" s="138">
        <f>(D12-C12)/C12</f>
        <v>3.0221339516116563E-2</v>
      </c>
      <c r="F12" s="44">
        <f t="shared" ref="F12:G12" si="3">SUM(F9:F11)</f>
        <v>4006708</v>
      </c>
      <c r="G12" s="44">
        <f t="shared" si="3"/>
        <v>1208258</v>
      </c>
      <c r="H12" s="138">
        <f>(G12-F12)/F12</f>
        <v>-0.69844121408398119</v>
      </c>
      <c r="I12" s="28"/>
    </row>
    <row r="13" spans="1:253" ht="27" customHeight="1" x14ac:dyDescent="0.2">
      <c r="A13" s="226" t="s">
        <v>89</v>
      </c>
      <c r="B13" s="226"/>
      <c r="C13" s="226"/>
      <c r="D13" s="226"/>
      <c r="E13" s="226"/>
      <c r="F13" s="226"/>
      <c r="G13" s="226"/>
      <c r="H13" s="226"/>
      <c r="I13" s="137"/>
    </row>
    <row r="14" spans="1:253" x14ac:dyDescent="0.2">
      <c r="A14" s="107" t="s">
        <v>52</v>
      </c>
      <c r="B14" s="30"/>
      <c r="C14" s="27"/>
      <c r="D14" s="27"/>
      <c r="E14" s="27"/>
    </row>
    <row r="15" spans="1:253" x14ac:dyDescent="0.2">
      <c r="A15" s="107" t="s">
        <v>98</v>
      </c>
      <c r="B15" s="30"/>
      <c r="C15" s="27"/>
      <c r="D15" s="27"/>
      <c r="E15" s="27"/>
    </row>
    <row r="16" spans="1:253" x14ac:dyDescent="0.2">
      <c r="A16" s="98" t="s">
        <v>99</v>
      </c>
    </row>
    <row r="17" spans="1:11" x14ac:dyDescent="0.2">
      <c r="A17" s="98" t="s">
        <v>100</v>
      </c>
    </row>
    <row r="18" spans="1:11" x14ac:dyDescent="0.2">
      <c r="A18" s="98"/>
      <c r="E18" s="28"/>
    </row>
    <row r="19" spans="1:11" ht="21" customHeight="1" x14ac:dyDescent="0.3">
      <c r="A19" s="227" t="s">
        <v>50</v>
      </c>
      <c r="B19" s="227"/>
      <c r="C19" s="227"/>
      <c r="D19" s="227"/>
      <c r="E19" s="227"/>
      <c r="F19" s="227"/>
      <c r="G19" s="227"/>
      <c r="H19" s="227"/>
      <c r="I19" s="159"/>
      <c r="J19" s="24"/>
      <c r="K19" s="24"/>
    </row>
    <row r="20" spans="1:11" ht="13.5" thickBot="1" x14ac:dyDescent="0.25">
      <c r="A20" s="26"/>
      <c r="B20" s="27"/>
      <c r="C20" s="27"/>
      <c r="D20" s="27"/>
      <c r="E20" s="27"/>
    </row>
    <row r="21" spans="1:11" ht="30.75" customHeight="1" x14ac:dyDescent="0.2">
      <c r="A21" s="220" t="s">
        <v>51</v>
      </c>
      <c r="B21" s="222">
        <f>$B$7</f>
        <v>2017</v>
      </c>
      <c r="C21" s="222">
        <f>$C$7</f>
        <v>2018</v>
      </c>
      <c r="D21" s="222">
        <f>$D$7</f>
        <v>2019</v>
      </c>
      <c r="E21" s="223" t="str">
        <f>E7</f>
        <v>Variación % 2019/18</v>
      </c>
      <c r="F21" s="216" t="str">
        <f>$F$7</f>
        <v>Ene-nov 2019</v>
      </c>
      <c r="G21" s="216" t="str">
        <f>$G$7</f>
        <v>Ene-nov 2020</v>
      </c>
      <c r="H21" s="216" t="str">
        <f>H7</f>
        <v>Var % Ene-Dic 19/20</v>
      </c>
    </row>
    <row r="22" spans="1:11" ht="13.5" thickBot="1" x14ac:dyDescent="0.25">
      <c r="A22" s="221"/>
      <c r="B22" s="217"/>
      <c r="C22" s="217">
        <v>2013</v>
      </c>
      <c r="D22" s="217">
        <v>2014</v>
      </c>
      <c r="E22" s="224"/>
      <c r="F22" s="217"/>
      <c r="G22" s="217"/>
      <c r="H22" s="217"/>
    </row>
    <row r="23" spans="1:11" ht="12.75" customHeight="1" x14ac:dyDescent="0.2">
      <c r="A23" s="64" t="s">
        <v>43</v>
      </c>
      <c r="B23" s="201">
        <v>3702</v>
      </c>
      <c r="C23" s="201">
        <v>3558</v>
      </c>
      <c r="D23" s="201">
        <v>4248</v>
      </c>
      <c r="E23" s="109">
        <f>(D23-C23)/C23</f>
        <v>0.19392917369308602</v>
      </c>
      <c r="F23" s="201">
        <v>3830</v>
      </c>
      <c r="G23" s="201">
        <v>944</v>
      </c>
      <c r="H23" s="109">
        <f>(G23-F23)/F23</f>
        <v>-0.75352480417754564</v>
      </c>
      <c r="I23" s="28"/>
      <c r="J23" s="28"/>
    </row>
    <row r="24" spans="1:11" x14ac:dyDescent="0.2">
      <c r="A24" s="64" t="s">
        <v>44</v>
      </c>
      <c r="B24" s="201">
        <v>2272462</v>
      </c>
      <c r="C24" s="201">
        <v>2485794</v>
      </c>
      <c r="D24" s="201">
        <v>2546180</v>
      </c>
      <c r="E24" s="109">
        <f t="shared" ref="E24:E26" si="4">(D24-C24)/C24</f>
        <v>2.4292439357404515E-2</v>
      </c>
      <c r="F24" s="201">
        <v>2323121</v>
      </c>
      <c r="G24" s="201">
        <v>653394</v>
      </c>
      <c r="H24" s="109">
        <f t="shared" ref="H24:H26" si="5">(G24-F24)/F24</f>
        <v>-0.71874301855133671</v>
      </c>
      <c r="I24" s="28"/>
      <c r="J24" s="28"/>
    </row>
    <row r="25" spans="1:11" x14ac:dyDescent="0.2">
      <c r="A25" s="64" t="s">
        <v>45</v>
      </c>
      <c r="B25" s="201">
        <v>7227</v>
      </c>
      <c r="C25" s="201">
        <v>8203</v>
      </c>
      <c r="D25" s="201">
        <v>8813</v>
      </c>
      <c r="E25" s="109">
        <f t="shared" si="4"/>
        <v>7.4363037912958674E-2</v>
      </c>
      <c r="F25" s="201">
        <v>8123</v>
      </c>
      <c r="G25" s="201">
        <v>1946</v>
      </c>
      <c r="H25" s="109">
        <f t="shared" si="5"/>
        <v>-0.76043333743690755</v>
      </c>
      <c r="I25" s="28"/>
      <c r="J25" s="28"/>
    </row>
    <row r="26" spans="1:11" x14ac:dyDescent="0.2">
      <c r="A26" s="64" t="s">
        <v>46</v>
      </c>
      <c r="B26" s="201">
        <v>58378</v>
      </c>
      <c r="C26" s="201">
        <v>61417</v>
      </c>
      <c r="D26" s="201">
        <v>63289</v>
      </c>
      <c r="E26" s="109">
        <f t="shared" si="4"/>
        <v>3.0480160216226779E-2</v>
      </c>
      <c r="F26" s="201">
        <v>57483</v>
      </c>
      <c r="G26" s="201">
        <v>11809</v>
      </c>
      <c r="H26" s="109">
        <f t="shared" si="5"/>
        <v>-0.79456534975557991</v>
      </c>
      <c r="I26" s="28"/>
      <c r="J26" s="28"/>
    </row>
    <row r="27" spans="1:11" x14ac:dyDescent="0.2">
      <c r="A27" s="64" t="s">
        <v>47</v>
      </c>
      <c r="B27" s="201">
        <v>491353</v>
      </c>
      <c r="C27" s="201">
        <v>544325</v>
      </c>
      <c r="D27" s="201">
        <v>586484</v>
      </c>
      <c r="E27" s="109">
        <f>(D27-C27)/C27</f>
        <v>7.745188995544941E-2</v>
      </c>
      <c r="F27" s="201">
        <v>528223</v>
      </c>
      <c r="G27" s="201">
        <v>142790</v>
      </c>
      <c r="H27" s="109">
        <f>(G27-F27)/F27</f>
        <v>-0.72967856378840001</v>
      </c>
      <c r="I27" s="28"/>
      <c r="J27" s="28"/>
    </row>
    <row r="28" spans="1:11" x14ac:dyDescent="0.2">
      <c r="A28" s="64" t="s">
        <v>48</v>
      </c>
      <c r="B28" s="201">
        <v>2058</v>
      </c>
      <c r="C28" s="201">
        <v>2128</v>
      </c>
      <c r="D28" s="201">
        <v>2407</v>
      </c>
      <c r="E28" s="109">
        <f t="shared" ref="E28:E29" si="6">(D28-C28)/C28</f>
        <v>0.13110902255639098</v>
      </c>
      <c r="F28" s="201">
        <v>2072</v>
      </c>
      <c r="G28" s="201">
        <v>590</v>
      </c>
      <c r="H28" s="109">
        <f t="shared" ref="H28:H29" si="7">(G28-F28)/F28</f>
        <v>-0.71525096525096521</v>
      </c>
      <c r="I28" s="28"/>
      <c r="J28" s="28"/>
    </row>
    <row r="29" spans="1:11" ht="13.5" thickBot="1" x14ac:dyDescent="0.25">
      <c r="A29" s="64" t="s">
        <v>49</v>
      </c>
      <c r="B29" s="201">
        <v>1991</v>
      </c>
      <c r="C29" s="201">
        <v>2205</v>
      </c>
      <c r="D29" s="201">
        <v>2416</v>
      </c>
      <c r="E29" s="109">
        <f t="shared" si="6"/>
        <v>9.569160997732426E-2</v>
      </c>
      <c r="F29" s="201">
        <v>2088</v>
      </c>
      <c r="G29" s="201">
        <v>441</v>
      </c>
      <c r="H29" s="109">
        <f t="shared" si="7"/>
        <v>-0.78879310344827591</v>
      </c>
      <c r="I29" s="28"/>
      <c r="J29" s="28"/>
    </row>
    <row r="30" spans="1:11" ht="13.5" thickBot="1" x14ac:dyDescent="0.25">
      <c r="A30" s="43" t="s">
        <v>19</v>
      </c>
      <c r="B30" s="202">
        <f>SUM(B23:B29)</f>
        <v>2837171</v>
      </c>
      <c r="C30" s="202">
        <f>SUM(C23:C29)</f>
        <v>3107630</v>
      </c>
      <c r="D30" s="202">
        <f>SUM(D23:D29)</f>
        <v>3213837</v>
      </c>
      <c r="E30" s="138">
        <f>(D30-C30)/C30</f>
        <v>3.4176205017971896E-2</v>
      </c>
      <c r="F30" s="44">
        <f t="shared" ref="F30:G30" si="8">SUM(F23:F29)</f>
        <v>2924940</v>
      </c>
      <c r="G30" s="44">
        <f t="shared" si="8"/>
        <v>811914</v>
      </c>
      <c r="H30" s="138">
        <f>(G30-F30)/F30</f>
        <v>-0.72241687008964284</v>
      </c>
      <c r="I30" s="28"/>
      <c r="J30" s="28"/>
    </row>
    <row r="31" spans="1:11" x14ac:dyDescent="0.2">
      <c r="A31" s="105" t="s">
        <v>53</v>
      </c>
      <c r="B31" s="105"/>
      <c r="C31" s="27"/>
      <c r="D31" s="27"/>
      <c r="E31" s="28"/>
      <c r="F31" s="27"/>
      <c r="G31" s="27"/>
    </row>
    <row r="32" spans="1:11" x14ac:dyDescent="0.2">
      <c r="A32" s="98" t="s">
        <v>93</v>
      </c>
      <c r="B32" s="99"/>
    </row>
    <row r="33" spans="1:10" x14ac:dyDescent="0.2">
      <c r="A33" s="107" t="s">
        <v>13</v>
      </c>
      <c r="B33" s="99"/>
    </row>
    <row r="34" spans="1:10" x14ac:dyDescent="0.2">
      <c r="A34" s="98" t="s">
        <v>101</v>
      </c>
      <c r="F34" s="27"/>
      <c r="G34" s="27"/>
    </row>
    <row r="35" spans="1:10" ht="12.75" customHeight="1" x14ac:dyDescent="0.2">
      <c r="A35" s="19"/>
    </row>
    <row r="36" spans="1:10" ht="20.25" customHeight="1" x14ac:dyDescent="0.3">
      <c r="A36" s="218" t="s">
        <v>57</v>
      </c>
      <c r="B36" s="218"/>
      <c r="C36" s="218"/>
      <c r="D36" s="218"/>
      <c r="E36" s="218"/>
      <c r="F36" s="218"/>
      <c r="G36" s="218"/>
      <c r="H36" s="218"/>
      <c r="I36" s="159"/>
    </row>
    <row r="37" spans="1:10" ht="15" customHeight="1" x14ac:dyDescent="0.2">
      <c r="A37" s="219" t="str">
        <f>MID(A4,27,100)</f>
        <v/>
      </c>
      <c r="B37" s="219"/>
      <c r="C37" s="219"/>
      <c r="D37" s="219"/>
      <c r="E37" s="219"/>
      <c r="F37" s="219"/>
      <c r="G37" s="219"/>
      <c r="H37" s="219"/>
      <c r="I37" s="160"/>
    </row>
    <row r="38" spans="1:10" ht="13.5" thickBot="1" x14ac:dyDescent="0.25">
      <c r="A38" s="26"/>
      <c r="B38" s="27"/>
      <c r="C38" s="27"/>
      <c r="D38" s="27"/>
      <c r="E38" s="27"/>
    </row>
    <row r="39" spans="1:10" ht="24" customHeight="1" x14ac:dyDescent="0.2">
      <c r="A39" s="220" t="s">
        <v>51</v>
      </c>
      <c r="B39" s="222">
        <f>$B$7</f>
        <v>2017</v>
      </c>
      <c r="C39" s="222">
        <f>$C$7</f>
        <v>2018</v>
      </c>
      <c r="D39" s="222">
        <f>$D$7</f>
        <v>2019</v>
      </c>
      <c r="E39" s="223" t="str">
        <f>E7</f>
        <v>Variación % 2019/18</v>
      </c>
      <c r="F39" s="216" t="str">
        <f>F21</f>
        <v>Ene-nov 2019</v>
      </c>
      <c r="G39" s="216" t="str">
        <f>G21</f>
        <v>Ene-nov 2020</v>
      </c>
      <c r="H39" s="216" t="str">
        <f>H21</f>
        <v>Var % Ene-Dic 19/20</v>
      </c>
    </row>
    <row r="40" spans="1:10" ht="13.5" customHeight="1" thickBot="1" x14ac:dyDescent="0.25">
      <c r="A40" s="221"/>
      <c r="B40" s="217"/>
      <c r="C40" s="217">
        <v>2013</v>
      </c>
      <c r="D40" s="217">
        <v>2014</v>
      </c>
      <c r="E40" s="224"/>
      <c r="F40" s="225"/>
      <c r="G40" s="225"/>
      <c r="H40" s="217"/>
    </row>
    <row r="41" spans="1:10" x14ac:dyDescent="0.2">
      <c r="A41" s="64" t="s">
        <v>43</v>
      </c>
      <c r="B41" s="201">
        <v>1590</v>
      </c>
      <c r="C41" s="201">
        <v>1899</v>
      </c>
      <c r="D41" s="201">
        <v>1737</v>
      </c>
      <c r="E41" s="109">
        <f>(D41-C41)/C41</f>
        <v>-8.5308056872037921E-2</v>
      </c>
      <c r="F41" s="201">
        <v>1623</v>
      </c>
      <c r="G41" s="201">
        <v>450</v>
      </c>
      <c r="H41" s="109">
        <f>(G41-F41)/F41</f>
        <v>-0.722735674676525</v>
      </c>
      <c r="I41" s="28"/>
      <c r="J41" s="28"/>
    </row>
    <row r="42" spans="1:10" x14ac:dyDescent="0.2">
      <c r="A42" s="64" t="s">
        <v>44</v>
      </c>
      <c r="B42" s="201">
        <v>3446300</v>
      </c>
      <c r="C42" s="201">
        <v>3695520</v>
      </c>
      <c r="D42" s="201">
        <v>3708593</v>
      </c>
      <c r="E42" s="109">
        <f t="shared" ref="E42:E44" si="9">(D42-C42)/C42</f>
        <v>3.5375265185954886E-3</v>
      </c>
      <c r="F42" s="201">
        <v>3345083</v>
      </c>
      <c r="G42" s="201">
        <v>962385</v>
      </c>
      <c r="H42" s="109">
        <f t="shared" ref="H42:H44" si="10">(G42-F42)/F42</f>
        <v>-0.71229861859929933</v>
      </c>
      <c r="I42" s="28"/>
      <c r="J42" s="28"/>
    </row>
    <row r="43" spans="1:10" ht="13.5" customHeight="1" x14ac:dyDescent="0.2">
      <c r="A43" s="64" t="s">
        <v>45</v>
      </c>
      <c r="B43" s="201">
        <v>1103</v>
      </c>
      <c r="C43" s="201">
        <v>1218</v>
      </c>
      <c r="D43" s="201">
        <v>1234</v>
      </c>
      <c r="E43" s="109">
        <f t="shared" si="9"/>
        <v>1.3136288998357963E-2</v>
      </c>
      <c r="F43" s="201">
        <v>1130</v>
      </c>
      <c r="G43" s="201">
        <v>309</v>
      </c>
      <c r="H43" s="109">
        <f t="shared" si="10"/>
        <v>-0.72654867256637168</v>
      </c>
      <c r="I43" s="28"/>
      <c r="J43" s="28"/>
    </row>
    <row r="44" spans="1:10" x14ac:dyDescent="0.2">
      <c r="A44" s="64" t="s">
        <v>46</v>
      </c>
      <c r="B44" s="201">
        <v>21550</v>
      </c>
      <c r="C44" s="201">
        <v>25488</v>
      </c>
      <c r="D44" s="201">
        <v>29302</v>
      </c>
      <c r="E44" s="109">
        <f t="shared" si="9"/>
        <v>0.14963904582548651</v>
      </c>
      <c r="F44" s="201">
        <v>27331</v>
      </c>
      <c r="G44" s="201">
        <v>5613</v>
      </c>
      <c r="H44" s="109">
        <f t="shared" si="10"/>
        <v>-0.79462880977644434</v>
      </c>
      <c r="I44" s="28"/>
      <c r="J44" s="28"/>
    </row>
    <row r="45" spans="1:10" x14ac:dyDescent="0.2">
      <c r="A45" s="64" t="s">
        <v>47</v>
      </c>
      <c r="B45" s="201">
        <v>539109</v>
      </c>
      <c r="C45" s="201">
        <v>636834</v>
      </c>
      <c r="D45" s="201">
        <v>730489</v>
      </c>
      <c r="E45" s="109">
        <f>(D45-C45)/C45</f>
        <v>0.14706344196446797</v>
      </c>
      <c r="F45" s="201">
        <v>663441</v>
      </c>
      <c r="G45" s="201">
        <v>153676</v>
      </c>
      <c r="H45" s="109">
        <f>(G45-F45)/F45</f>
        <v>-0.76836523519046906</v>
      </c>
      <c r="I45" s="28"/>
      <c r="J45" s="28"/>
    </row>
    <row r="46" spans="1:10" x14ac:dyDescent="0.2">
      <c r="A46" s="64" t="s">
        <v>48</v>
      </c>
      <c r="B46" s="201">
        <v>5916</v>
      </c>
      <c r="C46" s="201">
        <v>7198</v>
      </c>
      <c r="D46" s="201">
        <v>7600</v>
      </c>
      <c r="E46" s="109">
        <f t="shared" ref="E46:E47" si="11">(D46-C46)/C46</f>
        <v>5.5848846901917201E-2</v>
      </c>
      <c r="F46" s="201">
        <v>7035</v>
      </c>
      <c r="G46" s="201">
        <v>2438</v>
      </c>
      <c r="H46" s="109">
        <f t="shared" ref="H46:H47" si="12">(G46-F46)/F46</f>
        <v>-0.65344705046197582</v>
      </c>
      <c r="I46" s="28"/>
      <c r="J46" s="28"/>
    </row>
    <row r="47" spans="1:10" ht="13.5" thickBot="1" x14ac:dyDescent="0.25">
      <c r="A47" s="64" t="s">
        <v>49</v>
      </c>
      <c r="B47" s="201">
        <v>1029</v>
      </c>
      <c r="C47" s="201">
        <v>5</v>
      </c>
      <c r="D47" s="201">
        <v>8</v>
      </c>
      <c r="E47" s="109">
        <f t="shared" si="11"/>
        <v>0.6</v>
      </c>
      <c r="F47" s="201">
        <v>8</v>
      </c>
      <c r="G47" s="201">
        <v>5</v>
      </c>
      <c r="H47" s="109">
        <f t="shared" si="12"/>
        <v>-0.375</v>
      </c>
      <c r="I47" s="28"/>
      <c r="J47" s="28"/>
    </row>
    <row r="48" spans="1:10" ht="13.5" thickBot="1" x14ac:dyDescent="0.25">
      <c r="A48" s="43" t="s">
        <v>65</v>
      </c>
      <c r="B48" s="202">
        <f>SUM(B41:B47)</f>
        <v>4016597</v>
      </c>
      <c r="C48" s="202">
        <f>SUM(C41:C47)</f>
        <v>4368162</v>
      </c>
      <c r="D48" s="202">
        <f>SUM(D41:D47)</f>
        <v>4478963</v>
      </c>
      <c r="E48" s="138">
        <f>(D48-C48)/C48</f>
        <v>2.5365588547311205E-2</v>
      </c>
      <c r="F48" s="202">
        <f t="shared" ref="F48:G48" si="13">SUM(F41:F47)</f>
        <v>4045651</v>
      </c>
      <c r="G48" s="202">
        <f t="shared" si="13"/>
        <v>1124876</v>
      </c>
      <c r="H48" s="138">
        <f>(G48-F48)/F48</f>
        <v>-0.72195426644562277</v>
      </c>
      <c r="I48" s="28"/>
      <c r="J48" s="28"/>
    </row>
    <row r="49" spans="1:8" x14ac:dyDescent="0.2">
      <c r="A49" s="105" t="s">
        <v>53</v>
      </c>
      <c r="B49" s="105"/>
      <c r="C49" s="27"/>
      <c r="D49" s="27"/>
      <c r="E49" s="28"/>
      <c r="G49" s="149"/>
      <c r="H49" s="148"/>
    </row>
    <row r="50" spans="1:8" x14ac:dyDescent="0.2">
      <c r="A50" s="98" t="s">
        <v>94</v>
      </c>
      <c r="B50" s="99"/>
    </row>
    <row r="51" spans="1:8" x14ac:dyDescent="0.2">
      <c r="A51" s="98"/>
      <c r="B51" s="99"/>
    </row>
    <row r="52" spans="1:8" x14ac:dyDescent="0.2">
      <c r="A52" s="107" t="s">
        <v>13</v>
      </c>
      <c r="B52" s="99"/>
    </row>
    <row r="53" spans="1:8" x14ac:dyDescent="0.2">
      <c r="A53" s="98" t="s">
        <v>90</v>
      </c>
      <c r="F53" s="27"/>
      <c r="G53" s="27"/>
    </row>
    <row r="54" spans="1:8" x14ac:dyDescent="0.2"/>
    <row r="55" spans="1:8" hidden="1" x14ac:dyDescent="0.2"/>
    <row r="56" spans="1:8" hidden="1" x14ac:dyDescent="0.2"/>
    <row r="57" spans="1:8" hidden="1" x14ac:dyDescent="0.2"/>
    <row r="58" spans="1:8" hidden="1" x14ac:dyDescent="0.2"/>
    <row r="59" spans="1:8" x14ac:dyDescent="0.2"/>
    <row r="60" spans="1:8" x14ac:dyDescent="0.2"/>
    <row r="61" spans="1:8" x14ac:dyDescent="0.2"/>
  </sheetData>
  <mergeCells count="31">
    <mergeCell ref="A1:H1"/>
    <mergeCell ref="A3:H3"/>
    <mergeCell ref="A4:H4"/>
    <mergeCell ref="A7:A8"/>
    <mergeCell ref="B7:B8"/>
    <mergeCell ref="C7:C8"/>
    <mergeCell ref="D7:D8"/>
    <mergeCell ref="E7:E8"/>
    <mergeCell ref="F7:F8"/>
    <mergeCell ref="G7:G8"/>
    <mergeCell ref="H7:H8"/>
    <mergeCell ref="A13:H13"/>
    <mergeCell ref="A19:H19"/>
    <mergeCell ref="A21:A22"/>
    <mergeCell ref="B21:B22"/>
    <mergeCell ref="C21:C22"/>
    <mergeCell ref="D21:D22"/>
    <mergeCell ref="E21:E22"/>
    <mergeCell ref="F21:F22"/>
    <mergeCell ref="G21:G22"/>
    <mergeCell ref="H39:H40"/>
    <mergeCell ref="H21:H22"/>
    <mergeCell ref="A36:H36"/>
    <mergeCell ref="A37:H37"/>
    <mergeCell ref="A39:A40"/>
    <mergeCell ref="B39:B40"/>
    <mergeCell ref="C39:C40"/>
    <mergeCell ref="D39:D40"/>
    <mergeCell ref="E39:E40"/>
    <mergeCell ref="F39:F40"/>
    <mergeCell ref="G39:G40"/>
  </mergeCells>
  <printOptions horizontalCentered="1"/>
  <pageMargins left="0.78740157480314965" right="0.78740157480314965" top="1.1811023622047245" bottom="1.1811023622047245" header="0.78740157480314965" footer="0.78740157480314965"/>
  <pageSetup scale="80" orientation="portrait" r:id="rId1"/>
  <headerFooter alignWithMargins="0">
    <oddHeader>&amp;L&amp;"Tahoma,Negrita Cursiva"Sección 5: Turismo&amp;R&amp;G</oddHeader>
    <oddFooter>&amp;L&amp;"Tahoma,Negrita Cursiva"Oficina de Estudios Económicos&amp;R&amp;D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1"/>
  <sheetViews>
    <sheetView showGridLines="0" topLeftCell="A22" zoomScaleNormal="100" workbookViewId="0">
      <selection activeCell="A28" sqref="A28"/>
    </sheetView>
  </sheetViews>
  <sheetFormatPr baseColWidth="10" defaultColWidth="0" defaultRowHeight="12.75" zeroHeight="1" x14ac:dyDescent="0.2"/>
  <cols>
    <col min="1" max="1" width="22.140625" customWidth="1"/>
    <col min="2" max="2" width="9.85546875" style="31" customWidth="1"/>
    <col min="3" max="3" width="9.42578125" style="31" customWidth="1"/>
    <col min="4" max="4" width="10.140625" style="31" customWidth="1"/>
    <col min="5" max="5" width="10" style="31" bestFit="1" customWidth="1"/>
    <col min="6" max="6" width="8.140625" style="31" customWidth="1"/>
    <col min="7" max="7" width="10" style="31" customWidth="1"/>
    <col min="8" max="8" width="9.42578125" style="31" customWidth="1"/>
    <col min="9" max="9" width="9.140625" style="31" bestFit="1" customWidth="1"/>
    <col min="10" max="10" width="9.42578125" style="31" customWidth="1"/>
    <col min="11" max="13" width="0" hidden="1" customWidth="1"/>
    <col min="14" max="14" width="14.5703125" hidden="1" customWidth="1"/>
    <col min="15" max="16" width="22.140625" hidden="1" customWidth="1"/>
    <col min="17" max="16384" width="11.5703125" hidden="1"/>
  </cols>
  <sheetData>
    <row r="1" spans="1:13" x14ac:dyDescent="0.2">
      <c r="A1" s="213" t="s">
        <v>6</v>
      </c>
      <c r="B1" s="213"/>
      <c r="C1" s="213"/>
      <c r="D1" s="213"/>
      <c r="E1" s="213"/>
      <c r="F1" s="213"/>
      <c r="G1" s="213"/>
      <c r="H1" s="213"/>
      <c r="I1" s="213"/>
      <c r="J1" s="213"/>
    </row>
    <row r="2" spans="1:13" x14ac:dyDescent="0.2">
      <c r="A2" s="10"/>
      <c r="B2" s="10"/>
      <c r="C2" s="10"/>
      <c r="D2" s="10"/>
      <c r="E2" s="10"/>
      <c r="F2" s="213"/>
      <c r="G2" s="213"/>
      <c r="H2" s="213"/>
      <c r="I2" s="213"/>
      <c r="J2" s="10"/>
      <c r="K2" s="10"/>
      <c r="L2" s="10"/>
    </row>
    <row r="3" spans="1:13" ht="17.45" customHeight="1" x14ac:dyDescent="0.3">
      <c r="A3" s="235" t="s">
        <v>58</v>
      </c>
      <c r="B3" s="235"/>
      <c r="C3" s="235"/>
      <c r="D3" s="235"/>
      <c r="E3" s="235"/>
      <c r="F3" s="235"/>
      <c r="G3" s="235"/>
      <c r="H3" s="235"/>
      <c r="I3" s="235"/>
      <c r="J3" s="235"/>
      <c r="K3" s="40"/>
    </row>
    <row r="4" spans="1:13" ht="13.9" customHeight="1" x14ac:dyDescent="0.25">
      <c r="A4" s="3"/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</row>
    <row r="5" spans="1:13" ht="15.75" thickBot="1" x14ac:dyDescent="0.25">
      <c r="A5" s="52"/>
      <c r="B5" s="60"/>
      <c r="C5" s="60"/>
      <c r="E5" s="3"/>
      <c r="F5" s="3"/>
      <c r="G5" s="3"/>
      <c r="H5" s="3"/>
      <c r="I5" s="3"/>
      <c r="J5" s="3"/>
    </row>
    <row r="6" spans="1:13" ht="30.6" customHeight="1" thickBot="1" x14ac:dyDescent="0.25">
      <c r="A6" s="38" t="s">
        <v>11</v>
      </c>
      <c r="B6" s="94" t="s">
        <v>18</v>
      </c>
      <c r="C6" s="38" t="s">
        <v>22</v>
      </c>
    </row>
    <row r="7" spans="1:13" ht="15.75" customHeight="1" x14ac:dyDescent="0.2">
      <c r="A7" s="189">
        <v>2008</v>
      </c>
      <c r="B7" s="190">
        <v>611123</v>
      </c>
      <c r="C7" s="115"/>
    </row>
    <row r="8" spans="1:13" s="8" customFormat="1" ht="15" customHeight="1" x14ac:dyDescent="0.3">
      <c r="A8" s="130">
        <v>2009</v>
      </c>
      <c r="B8" s="191">
        <v>703515</v>
      </c>
      <c r="C8" s="45">
        <f t="shared" ref="C8:C20" si="0">B8/B7 -1</f>
        <v>0.15118396787553401</v>
      </c>
      <c r="D8" s="32"/>
      <c r="E8" s="22"/>
      <c r="F8" s="22"/>
      <c r="G8" s="7"/>
      <c r="H8" s="7"/>
      <c r="I8" s="7"/>
      <c r="J8" s="7"/>
      <c r="K8"/>
      <c r="L8"/>
    </row>
    <row r="9" spans="1:13" x14ac:dyDescent="0.2">
      <c r="A9" s="130">
        <v>2010</v>
      </c>
      <c r="B9" s="191">
        <v>678510</v>
      </c>
      <c r="C9" s="45">
        <f t="shared" si="0"/>
        <v>-3.5542952175859788E-2</v>
      </c>
      <c r="E9" s="22"/>
      <c r="F9" s="22"/>
      <c r="G9" s="32"/>
      <c r="H9" s="32"/>
      <c r="I9" s="32"/>
      <c r="J9" s="32"/>
      <c r="K9" s="8"/>
      <c r="L9" s="8"/>
    </row>
    <row r="10" spans="1:13" x14ac:dyDescent="0.2">
      <c r="A10" s="130">
        <v>2011</v>
      </c>
      <c r="B10" s="191">
        <v>695126</v>
      </c>
      <c r="C10" s="45">
        <f t="shared" si="0"/>
        <v>2.448895373686466E-2</v>
      </c>
      <c r="E10" s="22"/>
      <c r="F10" s="22"/>
    </row>
    <row r="11" spans="1:13" x14ac:dyDescent="0.2">
      <c r="A11" s="130">
        <v>2012</v>
      </c>
      <c r="B11" s="191">
        <v>825443</v>
      </c>
      <c r="C11" s="45">
        <f t="shared" si="0"/>
        <v>0.1874724870023563</v>
      </c>
      <c r="E11" s="22"/>
      <c r="F11" s="22"/>
    </row>
    <row r="12" spans="1:13" x14ac:dyDescent="0.2">
      <c r="A12" s="130">
        <v>2013</v>
      </c>
      <c r="B12" s="191">
        <v>878842</v>
      </c>
      <c r="C12" s="45">
        <f t="shared" si="0"/>
        <v>6.4691323325777761E-2</v>
      </c>
      <c r="E12" s="22"/>
      <c r="F12" s="22"/>
    </row>
    <row r="13" spans="1:13" x14ac:dyDescent="0.2">
      <c r="A13" s="130">
        <v>2014</v>
      </c>
      <c r="B13" s="191">
        <v>917146</v>
      </c>
      <c r="C13" s="45">
        <f t="shared" si="0"/>
        <v>4.3584626133025051E-2</v>
      </c>
      <c r="E13" s="22"/>
      <c r="F13" s="22"/>
    </row>
    <row r="14" spans="1:13" x14ac:dyDescent="0.2">
      <c r="A14" s="130">
        <v>2015</v>
      </c>
      <c r="B14" s="191">
        <v>969792</v>
      </c>
      <c r="C14" s="45">
        <f t="shared" si="0"/>
        <v>5.7401983980740257E-2</v>
      </c>
      <c r="E14" s="22"/>
      <c r="F14" s="22"/>
    </row>
    <row r="15" spans="1:13" x14ac:dyDescent="0.2">
      <c r="A15" s="130">
        <v>2016</v>
      </c>
      <c r="B15" s="191">
        <v>1446716</v>
      </c>
      <c r="C15" s="45">
        <f t="shared" si="0"/>
        <v>0.49177968059130195</v>
      </c>
      <c r="E15" s="22"/>
      <c r="F15" s="22"/>
    </row>
    <row r="16" spans="1:13" x14ac:dyDescent="0.2">
      <c r="A16" s="130">
        <v>2017</v>
      </c>
      <c r="B16" s="191">
        <v>1653523</v>
      </c>
      <c r="C16" s="45">
        <f t="shared" si="0"/>
        <v>0.14294927269761315</v>
      </c>
      <c r="E16" s="22"/>
      <c r="F16" s="22"/>
    </row>
    <row r="17" spans="1:10" x14ac:dyDescent="0.2">
      <c r="A17" s="130">
        <v>2018</v>
      </c>
      <c r="B17" s="191">
        <v>1831192</v>
      </c>
      <c r="C17" s="45">
        <f t="shared" si="0"/>
        <v>0.10744876243027757</v>
      </c>
      <c r="E17" s="22"/>
      <c r="F17" s="22"/>
    </row>
    <row r="18" spans="1:10" ht="13.5" thickBot="1" x14ac:dyDescent="0.25">
      <c r="A18" s="185">
        <v>2019</v>
      </c>
      <c r="B18" s="192">
        <v>1967672</v>
      </c>
      <c r="C18" s="46">
        <f t="shared" si="0"/>
        <v>7.4530688207462781E-2</v>
      </c>
      <c r="E18" s="22"/>
      <c r="F18" s="22"/>
    </row>
    <row r="19" spans="1:10" ht="13.5" thickBot="1" x14ac:dyDescent="0.25">
      <c r="A19" s="131" t="s">
        <v>123</v>
      </c>
      <c r="B19" s="194">
        <f>D42</f>
        <v>1496474</v>
      </c>
      <c r="C19" s="132"/>
      <c r="E19" s="22"/>
      <c r="F19" s="22"/>
    </row>
    <row r="20" spans="1:10" ht="13.5" thickBot="1" x14ac:dyDescent="0.25">
      <c r="A20" s="83" t="str">
        <f>LEFT(A19,7)&amp;" 2020"</f>
        <v>Ene-sep 2020</v>
      </c>
      <c r="B20" s="194">
        <f>E42</f>
        <v>430599</v>
      </c>
      <c r="C20" s="84">
        <f t="shared" si="0"/>
        <v>-0.71225761356361694</v>
      </c>
      <c r="E20" s="22"/>
      <c r="F20" s="22"/>
    </row>
    <row r="21" spans="1:10" ht="15" customHeight="1" x14ac:dyDescent="0.2">
      <c r="A21" s="100" t="s">
        <v>17</v>
      </c>
      <c r="B21" s="75"/>
      <c r="C21" s="76"/>
      <c r="E21" s="22"/>
      <c r="F21" s="22"/>
    </row>
    <row r="22" spans="1:10" x14ac:dyDescent="0.2">
      <c r="A22" s="100" t="s">
        <v>55</v>
      </c>
      <c r="B22" s="75"/>
      <c r="C22" s="76"/>
      <c r="E22" s="22"/>
      <c r="F22" s="22"/>
    </row>
    <row r="23" spans="1:10" x14ac:dyDescent="0.2">
      <c r="A23" s="100"/>
      <c r="B23" s="75"/>
      <c r="C23" s="76"/>
      <c r="E23" s="22"/>
      <c r="F23" s="22"/>
    </row>
    <row r="24" spans="1:10" x14ac:dyDescent="0.2">
      <c r="A24" s="87"/>
      <c r="B24" s="75"/>
      <c r="C24" s="76"/>
      <c r="E24" s="22"/>
      <c r="F24" s="22"/>
    </row>
    <row r="25" spans="1:10" x14ac:dyDescent="0.2">
      <c r="A25" s="87"/>
      <c r="B25" s="75"/>
      <c r="C25" s="76"/>
      <c r="E25" s="22"/>
      <c r="F25" s="22"/>
    </row>
    <row r="26" spans="1:10" x14ac:dyDescent="0.2">
      <c r="E26" s="22"/>
      <c r="F26" s="22"/>
    </row>
    <row r="27" spans="1:10" ht="15.75" customHeight="1" x14ac:dyDescent="0.2">
      <c r="A27" s="239" t="s">
        <v>126</v>
      </c>
      <c r="B27" s="239"/>
      <c r="C27" s="239"/>
      <c r="D27" s="239"/>
      <c r="E27" s="239"/>
      <c r="F27" s="239"/>
      <c r="G27" s="239"/>
      <c r="H27" s="239"/>
      <c r="I27" s="239"/>
      <c r="J27" s="239"/>
    </row>
    <row r="28" spans="1:10" ht="16.5" thickBot="1" x14ac:dyDescent="0.3">
      <c r="B28" s="91"/>
      <c r="C28" s="91"/>
      <c r="E28" s="22"/>
      <c r="F28" s="22"/>
    </row>
    <row r="29" spans="1:10" ht="26.25" customHeight="1" thickBot="1" x14ac:dyDescent="0.25">
      <c r="A29" s="236" t="s">
        <v>25</v>
      </c>
      <c r="B29" s="240" t="s">
        <v>26</v>
      </c>
      <c r="C29" s="241"/>
      <c r="D29" s="241"/>
      <c r="E29" s="242"/>
      <c r="F29" s="240" t="s">
        <v>33</v>
      </c>
      <c r="G29" s="242"/>
      <c r="H29" s="243" t="s">
        <v>34</v>
      </c>
      <c r="I29" s="244"/>
    </row>
    <row r="30" spans="1:10" ht="26.25" thickBot="1" x14ac:dyDescent="0.25">
      <c r="A30" s="237"/>
      <c r="B30" s="164">
        <v>2018</v>
      </c>
      <c r="C30" s="164">
        <v>2019</v>
      </c>
      <c r="D30" s="164" t="str">
        <f>A19</f>
        <v>Ene-sep 2019</v>
      </c>
      <c r="E30" s="164" t="str">
        <f>A20</f>
        <v>Ene-sep 2020</v>
      </c>
      <c r="F30" s="165" t="str">
        <f>A19</f>
        <v>Ene-sep 2019</v>
      </c>
      <c r="G30" s="150" t="str">
        <f>A20</f>
        <v>Ene-sep 2020</v>
      </c>
      <c r="H30" s="88" t="s">
        <v>116</v>
      </c>
      <c r="I30" s="88" t="str">
        <f>LEFT(A19,7)&amp;" 19/20"</f>
        <v>Ene-sep 19/20</v>
      </c>
    </row>
    <row r="31" spans="1:10" x14ac:dyDescent="0.2">
      <c r="A31" s="104" t="s">
        <v>75</v>
      </c>
      <c r="B31" s="124">
        <v>1162287</v>
      </c>
      <c r="C31" s="125">
        <v>1300519</v>
      </c>
      <c r="D31" s="125">
        <v>998385</v>
      </c>
      <c r="E31" s="125">
        <v>297568</v>
      </c>
      <c r="F31" s="65">
        <f t="shared" ref="F31:F42" si="1">D31/$D$42</f>
        <v>0.66715826669892031</v>
      </c>
      <c r="G31" s="65">
        <f t="shared" ref="G31:G42" si="2">E31/$E$42</f>
        <v>0.69105594764502476</v>
      </c>
      <c r="H31" s="65">
        <f>C31/B31 -1</f>
        <v>0.11893103854727793</v>
      </c>
      <c r="I31" s="65">
        <f t="shared" ref="I31:I42" si="3">E31/D31 -1</f>
        <v>-0.70195065030023485</v>
      </c>
      <c r="J31" s="151"/>
    </row>
    <row r="32" spans="1:10" x14ac:dyDescent="0.2">
      <c r="A32" s="66" t="s">
        <v>76</v>
      </c>
      <c r="B32" s="126">
        <v>446299</v>
      </c>
      <c r="C32" s="127">
        <v>453312</v>
      </c>
      <c r="D32" s="127">
        <v>343684</v>
      </c>
      <c r="E32" s="127">
        <v>84908</v>
      </c>
      <c r="F32" s="67">
        <f t="shared" si="1"/>
        <v>0.22966252671279286</v>
      </c>
      <c r="G32" s="67">
        <f t="shared" si="2"/>
        <v>0.1971857807379952</v>
      </c>
      <c r="H32" s="67">
        <f>C32/B32 -1</f>
        <v>1.57136807386975E-2</v>
      </c>
      <c r="I32" s="67">
        <f t="shared" si="3"/>
        <v>-0.75294747500611026</v>
      </c>
    </row>
    <row r="33" spans="1:10" x14ac:dyDescent="0.2">
      <c r="A33" s="66" t="s">
        <v>32</v>
      </c>
      <c r="B33" s="126">
        <v>54095</v>
      </c>
      <c r="C33" s="127">
        <v>45288</v>
      </c>
      <c r="D33" s="127">
        <v>33419</v>
      </c>
      <c r="E33" s="127">
        <v>9058</v>
      </c>
      <c r="F33" s="67">
        <f t="shared" si="1"/>
        <v>2.2331828017058766E-2</v>
      </c>
      <c r="G33" s="67">
        <f t="shared" si="2"/>
        <v>2.1035812902491645E-2</v>
      </c>
      <c r="H33" s="67">
        <f t="shared" ref="H33:H42" si="4">C33/B33 -1</f>
        <v>-0.16280617432295041</v>
      </c>
      <c r="I33" s="67">
        <f t="shared" si="3"/>
        <v>-0.72895658158532572</v>
      </c>
    </row>
    <row r="34" spans="1:10" x14ac:dyDescent="0.2">
      <c r="A34" s="66" t="s">
        <v>27</v>
      </c>
      <c r="B34" s="126">
        <v>21758</v>
      </c>
      <c r="C34" s="127">
        <v>18416</v>
      </c>
      <c r="D34" s="127">
        <v>14120</v>
      </c>
      <c r="E34" s="127">
        <v>7307</v>
      </c>
      <c r="F34" s="67">
        <f t="shared" si="1"/>
        <v>9.4355130794120043E-3</v>
      </c>
      <c r="G34" s="67">
        <f t="shared" si="2"/>
        <v>1.6969384508556683E-2</v>
      </c>
      <c r="H34" s="67">
        <f t="shared" si="4"/>
        <v>-0.1535986763489291</v>
      </c>
      <c r="I34" s="67">
        <f t="shared" si="3"/>
        <v>-0.48250708215297455</v>
      </c>
    </row>
    <row r="35" spans="1:10" x14ac:dyDescent="0.2">
      <c r="A35" s="66" t="s">
        <v>28</v>
      </c>
      <c r="B35" s="126">
        <v>24831</v>
      </c>
      <c r="C35" s="127">
        <v>25971</v>
      </c>
      <c r="D35" s="127">
        <v>20612</v>
      </c>
      <c r="E35" s="127">
        <v>5220</v>
      </c>
      <c r="F35" s="67">
        <f t="shared" si="1"/>
        <v>1.3773710736036844E-2</v>
      </c>
      <c r="G35" s="67">
        <f t="shared" si="2"/>
        <v>1.2122647753478294E-2</v>
      </c>
      <c r="H35" s="67">
        <f t="shared" si="4"/>
        <v>4.5910353992992592E-2</v>
      </c>
      <c r="I35" s="67">
        <f t="shared" si="3"/>
        <v>-0.74674946633029304</v>
      </c>
    </row>
    <row r="36" spans="1:10" x14ac:dyDescent="0.2">
      <c r="A36" s="66" t="s">
        <v>77</v>
      </c>
      <c r="B36" s="126">
        <v>25312</v>
      </c>
      <c r="C36" s="127">
        <v>27753</v>
      </c>
      <c r="D36" s="127">
        <v>21345</v>
      </c>
      <c r="E36" s="127">
        <v>6932</v>
      </c>
      <c r="F36" s="67">
        <f t="shared" si="1"/>
        <v>1.4263528801703203E-2</v>
      </c>
      <c r="G36" s="67">
        <f t="shared" si="2"/>
        <v>1.6098504641209106E-2</v>
      </c>
      <c r="H36" s="67">
        <f t="shared" si="4"/>
        <v>9.643647281921619E-2</v>
      </c>
      <c r="I36" s="67">
        <f t="shared" si="3"/>
        <v>-0.67524010306863436</v>
      </c>
    </row>
    <row r="37" spans="1:10" ht="15.75" customHeight="1" x14ac:dyDescent="0.25">
      <c r="A37" s="66" t="s">
        <v>78</v>
      </c>
      <c r="B37" s="126">
        <v>15118</v>
      </c>
      <c r="C37" s="127">
        <v>18015</v>
      </c>
      <c r="D37" s="127">
        <v>14767</v>
      </c>
      <c r="E37" s="127">
        <v>3715</v>
      </c>
      <c r="F37" s="67">
        <f t="shared" si="1"/>
        <v>9.8678627226400188E-3</v>
      </c>
      <c r="G37" s="67">
        <f t="shared" si="2"/>
        <v>8.6275165525233448E-3</v>
      </c>
      <c r="H37" s="67">
        <f t="shared" si="4"/>
        <v>0.19162587643868245</v>
      </c>
      <c r="I37" s="67">
        <f t="shared" si="3"/>
        <v>-0.74842554344145729</v>
      </c>
      <c r="J37" s="81"/>
    </row>
    <row r="38" spans="1:10" ht="15.75" x14ac:dyDescent="0.25">
      <c r="A38" s="66" t="s">
        <v>91</v>
      </c>
      <c r="B38" s="126">
        <v>16630</v>
      </c>
      <c r="C38" s="127">
        <v>17760</v>
      </c>
      <c r="D38" s="127">
        <v>13450</v>
      </c>
      <c r="E38" s="127">
        <v>4330</v>
      </c>
      <c r="F38" s="67">
        <f t="shared" si="1"/>
        <v>8.9877939743690828E-3</v>
      </c>
      <c r="G38" s="67">
        <f t="shared" si="2"/>
        <v>1.0055759534973374E-2</v>
      </c>
      <c r="H38" s="67">
        <f t="shared" si="4"/>
        <v>6.7949488875526098E-2</v>
      </c>
      <c r="I38" s="67">
        <f t="shared" si="3"/>
        <v>-0.67806691449814127</v>
      </c>
      <c r="J38" s="91"/>
    </row>
    <row r="39" spans="1:10" ht="13.5" customHeight="1" x14ac:dyDescent="0.2">
      <c r="A39" s="66" t="s">
        <v>92</v>
      </c>
      <c r="B39" s="126">
        <v>12953</v>
      </c>
      <c r="C39" s="127">
        <v>9831</v>
      </c>
      <c r="D39" s="127">
        <v>6174</v>
      </c>
      <c r="E39" s="127">
        <v>0</v>
      </c>
      <c r="F39" s="67">
        <f t="shared" si="1"/>
        <v>4.1256981410970053E-3</v>
      </c>
      <c r="G39" s="67">
        <f t="shared" si="2"/>
        <v>0</v>
      </c>
      <c r="H39" s="67">
        <f t="shared" si="4"/>
        <v>-0.24102524511696133</v>
      </c>
      <c r="I39" s="199">
        <f t="shared" si="3"/>
        <v>-1</v>
      </c>
      <c r="J39" s="80"/>
    </row>
    <row r="40" spans="1:10" s="12" customFormat="1" ht="13.5" thickBot="1" x14ac:dyDescent="0.25">
      <c r="A40" s="86" t="s">
        <v>79</v>
      </c>
      <c r="B40" s="126">
        <v>7822</v>
      </c>
      <c r="C40" s="126">
        <v>7069</v>
      </c>
      <c r="D40" s="126">
        <v>5348</v>
      </c>
      <c r="E40" s="126">
        <v>1779</v>
      </c>
      <c r="F40" s="68">
        <f t="shared" si="1"/>
        <v>3.5737339907008074E-3</v>
      </c>
      <c r="G40" s="68">
        <f t="shared" si="2"/>
        <v>4.1314540906969132E-3</v>
      </c>
      <c r="H40" s="68">
        <f t="shared" si="4"/>
        <v>-9.6266939401687512E-2</v>
      </c>
      <c r="I40" s="68">
        <f t="shared" si="3"/>
        <v>-0.66735228122662682</v>
      </c>
      <c r="J40" s="77"/>
    </row>
    <row r="41" spans="1:10" s="12" customFormat="1" ht="13.5" thickBot="1" x14ac:dyDescent="0.25">
      <c r="A41" s="70" t="s">
        <v>7</v>
      </c>
      <c r="B41" s="128">
        <v>44087</v>
      </c>
      <c r="C41" s="128">
        <v>43738</v>
      </c>
      <c r="D41" s="128">
        <v>25170</v>
      </c>
      <c r="E41" s="128">
        <v>9782</v>
      </c>
      <c r="F41" s="114">
        <f t="shared" si="1"/>
        <v>1.6819537125269134E-2</v>
      </c>
      <c r="G41" s="114">
        <f t="shared" si="2"/>
        <v>2.2717191633050703E-2</v>
      </c>
      <c r="H41" s="114">
        <f t="shared" si="4"/>
        <v>-7.9161657631501292E-3</v>
      </c>
      <c r="I41" s="114">
        <f t="shared" si="3"/>
        <v>-0.61136273341279301</v>
      </c>
      <c r="J41" s="78"/>
    </row>
    <row r="42" spans="1:10" s="12" customFormat="1" ht="13.5" thickBot="1" x14ac:dyDescent="0.25">
      <c r="A42" s="69" t="s">
        <v>29</v>
      </c>
      <c r="B42" s="193">
        <f t="shared" ref="B42:E42" si="5">SUM(B31:B41)</f>
        <v>1831192</v>
      </c>
      <c r="C42" s="194">
        <f t="shared" si="5"/>
        <v>1967672</v>
      </c>
      <c r="D42" s="194">
        <f t="shared" si="5"/>
        <v>1496474</v>
      </c>
      <c r="E42" s="194">
        <f t="shared" si="5"/>
        <v>430599</v>
      </c>
      <c r="F42" s="195">
        <f t="shared" si="1"/>
        <v>1</v>
      </c>
      <c r="G42" s="195">
        <f t="shared" si="2"/>
        <v>1</v>
      </c>
      <c r="H42" s="196">
        <f t="shared" si="4"/>
        <v>7.4530688207462781E-2</v>
      </c>
      <c r="I42" s="196">
        <f t="shared" si="3"/>
        <v>-0.71225761356361694</v>
      </c>
      <c r="J42" s="78"/>
    </row>
    <row r="43" spans="1:10" s="12" customFormat="1" ht="15" x14ac:dyDescent="0.25">
      <c r="A43" s="101" t="s">
        <v>17</v>
      </c>
      <c r="B43" s="53"/>
      <c r="C43" s="53"/>
      <c r="J43" s="78"/>
    </row>
    <row r="44" spans="1:10" s="12" customFormat="1" x14ac:dyDescent="0.2">
      <c r="A44" s="100" t="s">
        <v>54</v>
      </c>
      <c r="B44" s="55"/>
      <c r="C44" s="55"/>
      <c r="J44" s="78"/>
    </row>
    <row r="45" spans="1:10" s="12" customFormat="1" x14ac:dyDescent="0.2">
      <c r="A45" s="100"/>
      <c r="B45" s="58"/>
      <c r="C45" s="59"/>
      <c r="J45" s="78"/>
    </row>
    <row r="46" spans="1:10" s="12" customFormat="1" x14ac:dyDescent="0.2">
      <c r="A46"/>
      <c r="B46" s="31"/>
      <c r="C46" s="31"/>
      <c r="J46" s="78"/>
    </row>
    <row r="47" spans="1:10" s="12" customFormat="1" x14ac:dyDescent="0.2">
      <c r="A47"/>
      <c r="B47" s="31"/>
      <c r="C47" s="31"/>
      <c r="J47" s="78"/>
    </row>
    <row r="48" spans="1:10" s="12" customFormat="1" x14ac:dyDescent="0.2">
      <c r="A48"/>
      <c r="B48" s="31"/>
      <c r="C48" s="31"/>
      <c r="J48" s="78"/>
    </row>
    <row r="49" spans="1:12" s="12" customFormat="1" hidden="1" x14ac:dyDescent="0.2">
      <c r="A49"/>
      <c r="B49" s="31"/>
      <c r="C49" s="31"/>
      <c r="J49" s="78"/>
    </row>
    <row r="50" spans="1:12" s="12" customFormat="1" hidden="1" x14ac:dyDescent="0.2">
      <c r="A50"/>
      <c r="B50" s="31"/>
      <c r="C50" s="31"/>
      <c r="J50" s="78"/>
    </row>
    <row r="51" spans="1:12" s="12" customFormat="1" hidden="1" x14ac:dyDescent="0.2">
      <c r="A51"/>
      <c r="B51" s="31"/>
      <c r="C51" s="31"/>
      <c r="J51" s="78"/>
    </row>
    <row r="52" spans="1:12" s="12" customFormat="1" hidden="1" x14ac:dyDescent="0.2">
      <c r="A52"/>
      <c r="B52" s="31"/>
      <c r="C52" s="31"/>
      <c r="J52" s="79"/>
    </row>
    <row r="53" spans="1:12" s="12" customFormat="1" ht="15" hidden="1" x14ac:dyDescent="0.25">
      <c r="A53"/>
      <c r="B53" s="31"/>
      <c r="C53" s="31"/>
      <c r="D53" s="53"/>
      <c r="E53" s="53"/>
      <c r="F53" s="53"/>
      <c r="G53" s="85"/>
      <c r="H53" s="85"/>
      <c r="I53" s="54"/>
      <c r="J53" s="54"/>
    </row>
    <row r="54" spans="1:12" s="12" customFormat="1" hidden="1" x14ac:dyDescent="0.2">
      <c r="A54"/>
      <c r="B54" s="31"/>
      <c r="C54" s="31"/>
      <c r="D54" s="55"/>
      <c r="E54" s="55"/>
      <c r="F54" s="55"/>
      <c r="G54" s="56"/>
      <c r="H54" s="56"/>
      <c r="I54" s="56"/>
      <c r="J54" s="57"/>
    </row>
    <row r="55" spans="1:12" s="12" customFormat="1" hidden="1" x14ac:dyDescent="0.2">
      <c r="A55"/>
      <c r="B55" s="31"/>
      <c r="C55" s="31"/>
      <c r="D55" s="47"/>
      <c r="E55" s="47"/>
      <c r="F55" s="47"/>
      <c r="G55" s="47"/>
      <c r="H55" s="37"/>
      <c r="I55" s="47"/>
      <c r="J55" s="47"/>
    </row>
    <row r="56" spans="1:12" hidden="1" x14ac:dyDescent="0.2"/>
    <row r="57" spans="1:12" hidden="1" x14ac:dyDescent="0.2">
      <c r="A57" s="39"/>
      <c r="B57" s="33"/>
      <c r="K57">
        <v>65</v>
      </c>
      <c r="L57">
        <v>73</v>
      </c>
    </row>
    <row r="58" spans="1:12" hidden="1" x14ac:dyDescent="0.2">
      <c r="K58">
        <v>32</v>
      </c>
      <c r="L58">
        <v>0</v>
      </c>
    </row>
    <row r="59" spans="1:12" hidden="1" x14ac:dyDescent="0.2">
      <c r="K59">
        <v>0</v>
      </c>
      <c r="L59">
        <v>0</v>
      </c>
    </row>
    <row r="60" spans="1:12" hidden="1" x14ac:dyDescent="0.2">
      <c r="K60">
        <v>0</v>
      </c>
      <c r="L60">
        <v>0</v>
      </c>
    </row>
    <row r="61" spans="1:12" hidden="1" x14ac:dyDescent="0.2">
      <c r="K61">
        <v>11928</v>
      </c>
      <c r="L61">
        <v>14421</v>
      </c>
    </row>
    <row r="62" spans="1:12" hidden="1" x14ac:dyDescent="0.2"/>
    <row r="63" spans="1:12" hidden="1" x14ac:dyDescent="0.2">
      <c r="K63">
        <v>6</v>
      </c>
      <c r="L63">
        <v>0</v>
      </c>
    </row>
    <row r="64" spans="1:12" hidden="1" x14ac:dyDescent="0.2">
      <c r="K64">
        <v>64</v>
      </c>
      <c r="L64">
        <v>39</v>
      </c>
    </row>
    <row r="65" spans="4:12" hidden="1" x14ac:dyDescent="0.2"/>
    <row r="66" spans="4:12" hidden="1" x14ac:dyDescent="0.2">
      <c r="K66">
        <v>40154</v>
      </c>
      <c r="L66">
        <v>44112</v>
      </c>
    </row>
    <row r="67" spans="4:12" hidden="1" x14ac:dyDescent="0.2">
      <c r="D67" s="29"/>
      <c r="E67" s="29"/>
      <c r="F67" s="29"/>
      <c r="G67" s="29"/>
      <c r="H67" s="29"/>
      <c r="I67" s="29"/>
      <c r="J67" s="29"/>
    </row>
    <row r="68" spans="4:12" hidden="1" x14ac:dyDescent="0.2">
      <c r="D68" s="29"/>
      <c r="E68" s="29"/>
      <c r="F68" s="29"/>
      <c r="G68" s="29"/>
      <c r="H68" s="29"/>
      <c r="I68" s="29"/>
      <c r="J68" s="29"/>
    </row>
    <row r="69" spans="4:12" hidden="1" x14ac:dyDescent="0.2">
      <c r="D69" s="29"/>
      <c r="E69" s="29"/>
      <c r="F69" s="29"/>
      <c r="G69" s="29"/>
      <c r="H69" s="29"/>
      <c r="I69" s="29"/>
      <c r="J69" s="29"/>
    </row>
    <row r="70" spans="4:12" hidden="1" x14ac:dyDescent="0.2">
      <c r="D70" s="35"/>
      <c r="E70" s="35"/>
      <c r="F70" s="35"/>
      <c r="G70" s="35"/>
      <c r="H70" s="35"/>
      <c r="I70" s="35"/>
      <c r="J70" s="35"/>
    </row>
    <row r="71" spans="4:12" hidden="1" x14ac:dyDescent="0.2">
      <c r="D71" s="36"/>
      <c r="E71" s="36"/>
      <c r="F71" s="36"/>
      <c r="G71" s="36"/>
      <c r="H71" s="36"/>
      <c r="I71" s="36"/>
      <c r="J71" s="36"/>
    </row>
    <row r="72" spans="4:12" hidden="1" x14ac:dyDescent="0.2"/>
    <row r="73" spans="4:12" hidden="1" x14ac:dyDescent="0.2"/>
    <row r="74" spans="4:12" hidden="1" x14ac:dyDescent="0.2"/>
    <row r="75" spans="4:12" hidden="1" x14ac:dyDescent="0.2"/>
    <row r="76" spans="4:12" hidden="1" x14ac:dyDescent="0.2"/>
    <row r="77" spans="4:12" hidden="1" x14ac:dyDescent="0.2"/>
    <row r="78" spans="4:12" hidden="1" x14ac:dyDescent="0.2"/>
    <row r="79" spans="4:12" hidden="1" x14ac:dyDescent="0.2"/>
    <row r="80" spans="4:12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</sheetData>
  <mergeCells count="9">
    <mergeCell ref="A1:J1"/>
    <mergeCell ref="A3:J3"/>
    <mergeCell ref="A29:A30"/>
    <mergeCell ref="F2:I2"/>
    <mergeCell ref="B4:M4"/>
    <mergeCell ref="A27:J27"/>
    <mergeCell ref="B29:E29"/>
    <mergeCell ref="F29:G29"/>
    <mergeCell ref="H29:I29"/>
  </mergeCells>
  <phoneticPr fontId="5" type="noConversion"/>
  <printOptions horizontalCentered="1"/>
  <pageMargins left="0.39370078740157483" right="0.39370078740157483" top="0.98425196850393704" bottom="0.98425196850393704" header="0.78740157480314965" footer="0.78740157480314965"/>
  <pageSetup scale="75" orientation="portrait" r:id="rId1"/>
  <headerFooter alignWithMargins="0">
    <oddHeader>&amp;L&amp;"Tahoma,Negrita Cursiva"Sección 5: Turismo&amp;R&amp;G</oddHeader>
    <oddFooter>&amp;L&amp;"Tahoma,Negrita Cursiva"Oficina de Estudios Económicos&amp;R&amp;D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Q118"/>
  <sheetViews>
    <sheetView showGridLines="0" topLeftCell="A22" zoomScale="98" zoomScaleNormal="98" workbookViewId="0">
      <selection activeCell="E32" sqref="E32"/>
    </sheetView>
  </sheetViews>
  <sheetFormatPr baseColWidth="10" defaultColWidth="0" defaultRowHeight="0" customHeight="1" zeroHeight="1" x14ac:dyDescent="0.2"/>
  <cols>
    <col min="1" max="1" width="3.85546875" customWidth="1"/>
    <col min="2" max="2" width="20.42578125" customWidth="1"/>
    <col min="3" max="4" width="11" style="31" bestFit="1" customWidth="1"/>
    <col min="5" max="5" width="11.85546875" style="31" customWidth="1"/>
    <col min="6" max="6" width="12" style="31" customWidth="1"/>
    <col min="7" max="7" width="8.42578125" style="31" customWidth="1"/>
    <col min="8" max="8" width="9.7109375" customWidth="1"/>
    <col min="9" max="9" width="17.42578125" customWidth="1"/>
    <col min="10" max="10" width="43" customWidth="1"/>
    <col min="11" max="485" width="0" hidden="1" customWidth="1"/>
    <col min="486" max="16384" width="11.42578125" hidden="1"/>
  </cols>
  <sheetData>
    <row r="1" spans="1:11" ht="12.75" x14ac:dyDescent="0.2">
      <c r="A1" s="213" t="s">
        <v>63</v>
      </c>
      <c r="B1" s="213"/>
      <c r="C1" s="213"/>
      <c r="D1" s="213"/>
      <c r="E1" s="213"/>
      <c r="F1" s="213"/>
      <c r="G1" s="213"/>
      <c r="H1" s="213"/>
      <c r="I1" s="213"/>
      <c r="J1" s="213"/>
    </row>
    <row r="2" spans="1:11" ht="12.75" x14ac:dyDescent="0.2">
      <c r="A2" s="10"/>
      <c r="B2" s="10"/>
      <c r="C2" s="10"/>
      <c r="D2" s="71"/>
      <c r="E2" s="71"/>
      <c r="F2" s="10"/>
      <c r="G2" s="10"/>
      <c r="H2" s="10"/>
      <c r="I2" s="10"/>
      <c r="J2" s="10"/>
    </row>
    <row r="3" spans="1:11" ht="18" x14ac:dyDescent="0.25">
      <c r="A3" s="246" t="s">
        <v>113</v>
      </c>
      <c r="B3" s="246"/>
      <c r="C3" s="246"/>
      <c r="D3" s="246"/>
      <c r="E3" s="246"/>
      <c r="F3" s="246"/>
      <c r="G3" s="246"/>
      <c r="H3" s="246"/>
      <c r="I3" s="246"/>
      <c r="J3" s="246"/>
    </row>
    <row r="4" spans="1:11" ht="15" x14ac:dyDescent="0.2">
      <c r="A4" s="247" t="s">
        <v>24</v>
      </c>
      <c r="B4" s="247"/>
      <c r="C4" s="247"/>
      <c r="D4" s="247"/>
      <c r="E4" s="247"/>
      <c r="F4" s="247"/>
      <c r="G4" s="247"/>
      <c r="H4" s="247"/>
      <c r="I4" s="247"/>
      <c r="J4" s="247"/>
    </row>
    <row r="5" spans="1:11" ht="15" x14ac:dyDescent="0.2">
      <c r="A5" s="212"/>
      <c r="B5" s="212"/>
      <c r="C5" s="212"/>
      <c r="D5" s="212"/>
      <c r="E5" s="212"/>
      <c r="F5" s="212"/>
      <c r="G5" s="212"/>
      <c r="H5" s="212"/>
      <c r="I5" s="212"/>
      <c r="J5" s="212"/>
    </row>
    <row r="6" spans="1:11" ht="15.75" thickBot="1" x14ac:dyDescent="0.25">
      <c r="A6" s="13"/>
      <c r="B6" s="13"/>
      <c r="C6" s="13"/>
      <c r="D6" s="72"/>
      <c r="E6" s="72"/>
      <c r="F6" s="13"/>
      <c r="G6" s="13"/>
      <c r="H6" s="13"/>
      <c r="I6" s="259" t="str">
        <f>"Llegada de pasajeros aéreos internacionales por ciudad (Participación % "&amp;F8&amp;")"</f>
        <v>Llegada de pasajeros aéreos internacionales por ciudad (Participación % 2020)</v>
      </c>
      <c r="J6" s="259"/>
    </row>
    <row r="7" spans="1:11" ht="16.5" customHeight="1" thickBot="1" x14ac:dyDescent="0.25">
      <c r="A7" s="48"/>
      <c r="B7" s="248" t="s">
        <v>23</v>
      </c>
      <c r="C7" s="255" t="s">
        <v>85</v>
      </c>
      <c r="D7" s="256"/>
      <c r="E7" s="253" t="s">
        <v>129</v>
      </c>
      <c r="F7" s="254"/>
      <c r="G7" s="255" t="s">
        <v>82</v>
      </c>
      <c r="H7" s="256"/>
      <c r="I7" s="259"/>
      <c r="J7" s="259"/>
    </row>
    <row r="8" spans="1:11" ht="30.75" customHeight="1" x14ac:dyDescent="0.2">
      <c r="A8" s="111" t="s">
        <v>61</v>
      </c>
      <c r="B8" s="249"/>
      <c r="C8" s="248">
        <v>2018</v>
      </c>
      <c r="D8" s="248">
        <v>2019</v>
      </c>
      <c r="E8" s="248">
        <v>2019</v>
      </c>
      <c r="F8" s="248">
        <v>2020</v>
      </c>
      <c r="G8" s="251" t="str">
        <f>"Total "&amp;RIGHT(C8,2)&amp;"/"&amp;RIGHT(D8,2)</f>
        <v>Total 18/19</v>
      </c>
      <c r="H8" s="251" t="str">
        <f>E7&amp;" "&amp;RIGHT(E8,2)&amp;"/"&amp;RIGHT(F8,2)</f>
        <v>Ene-nov 19/20</v>
      </c>
      <c r="I8" s="259"/>
      <c r="J8" s="259"/>
      <c r="K8" s="153"/>
    </row>
    <row r="9" spans="1:11" ht="18.75" customHeight="1" thickBot="1" x14ac:dyDescent="0.25">
      <c r="B9" s="250"/>
      <c r="C9" s="250"/>
      <c r="D9" s="250"/>
      <c r="E9" s="250"/>
      <c r="F9" s="250"/>
      <c r="G9" s="252"/>
      <c r="H9" s="252"/>
      <c r="I9" s="152"/>
      <c r="J9" s="153"/>
      <c r="K9" s="153"/>
    </row>
    <row r="10" spans="1:11" ht="15.75" customHeight="1" x14ac:dyDescent="0.2">
      <c r="B10" s="41" t="s">
        <v>66</v>
      </c>
      <c r="C10" s="121">
        <v>4508473</v>
      </c>
      <c r="D10" s="122">
        <v>4516348</v>
      </c>
      <c r="E10" s="122">
        <v>4106429</v>
      </c>
      <c r="F10" s="122">
        <v>1053221</v>
      </c>
      <c r="G10" s="119">
        <f>D10/C10-1</f>
        <v>1.7467111370079724E-3</v>
      </c>
      <c r="H10" s="119">
        <f>F10/E10-1</f>
        <v>-0.74351900398131809</v>
      </c>
    </row>
    <row r="11" spans="1:11" ht="15.75" customHeight="1" x14ac:dyDescent="0.2">
      <c r="B11" s="41" t="s">
        <v>69</v>
      </c>
      <c r="C11" s="122">
        <v>883668</v>
      </c>
      <c r="D11" s="122">
        <v>975669</v>
      </c>
      <c r="E11" s="122">
        <v>877914</v>
      </c>
      <c r="F11" s="122">
        <v>256134</v>
      </c>
      <c r="G11" s="119">
        <f t="shared" ref="G11:G15" si="0">D11/C11-1</f>
        <v>0.10411263053545006</v>
      </c>
      <c r="H11" s="119">
        <f t="shared" ref="H11:H16" si="1">F11/E11-1</f>
        <v>-0.70824704925539406</v>
      </c>
    </row>
    <row r="12" spans="1:11" ht="15.75" customHeight="1" x14ac:dyDescent="0.2">
      <c r="B12" s="41" t="s">
        <v>70</v>
      </c>
      <c r="C12" s="122">
        <v>489951</v>
      </c>
      <c r="D12" s="122">
        <v>521209</v>
      </c>
      <c r="E12" s="122">
        <v>469505</v>
      </c>
      <c r="F12" s="122">
        <v>137016</v>
      </c>
      <c r="G12" s="119">
        <f t="shared" si="0"/>
        <v>6.3798216556349541E-2</v>
      </c>
      <c r="H12" s="119">
        <f t="shared" si="1"/>
        <v>-0.70816924207409926</v>
      </c>
    </row>
    <row r="13" spans="1:11" ht="15.75" customHeight="1" x14ac:dyDescent="0.2">
      <c r="B13" s="41" t="s">
        <v>67</v>
      </c>
      <c r="C13" s="122">
        <v>524444</v>
      </c>
      <c r="D13" s="122">
        <v>558462</v>
      </c>
      <c r="E13" s="122">
        <v>502545</v>
      </c>
      <c r="F13" s="122">
        <v>135630</v>
      </c>
      <c r="G13" s="119">
        <f t="shared" si="0"/>
        <v>6.4864885478716605E-2</v>
      </c>
      <c r="H13" s="119">
        <f t="shared" si="1"/>
        <v>-0.73011372115929918</v>
      </c>
    </row>
    <row r="14" spans="1:11" ht="15.75" customHeight="1" x14ac:dyDescent="0.2">
      <c r="B14" s="41" t="s">
        <v>71</v>
      </c>
      <c r="C14" s="122">
        <v>164177</v>
      </c>
      <c r="D14" s="122">
        <v>164869</v>
      </c>
      <c r="E14" s="122">
        <v>149936</v>
      </c>
      <c r="F14" s="122">
        <v>46012</v>
      </c>
      <c r="G14" s="119">
        <f t="shared" si="0"/>
        <v>4.2149631190726566E-3</v>
      </c>
      <c r="H14" s="119">
        <f t="shared" si="1"/>
        <v>-0.69312239889019311</v>
      </c>
    </row>
    <row r="15" spans="1:11" ht="15.75" customHeight="1" x14ac:dyDescent="0.2">
      <c r="B15" s="41" t="s">
        <v>68</v>
      </c>
      <c r="C15" s="122">
        <v>112007</v>
      </c>
      <c r="D15" s="122">
        <v>122177</v>
      </c>
      <c r="E15" s="122">
        <v>107499</v>
      </c>
      <c r="F15" s="122">
        <v>28558</v>
      </c>
      <c r="G15" s="119">
        <f t="shared" si="0"/>
        <v>9.0797896560036451E-2</v>
      </c>
      <c r="H15" s="119">
        <f t="shared" si="1"/>
        <v>-0.73434171480664934</v>
      </c>
    </row>
    <row r="16" spans="1:11" ht="15.75" customHeight="1" x14ac:dyDescent="0.2">
      <c r="B16" s="41" t="s">
        <v>72</v>
      </c>
      <c r="C16" s="122">
        <v>46461</v>
      </c>
      <c r="D16" s="122">
        <v>46089</v>
      </c>
      <c r="E16" s="122">
        <v>42336</v>
      </c>
      <c r="F16" s="122">
        <v>12653</v>
      </c>
      <c r="G16" s="119">
        <f>D16/C16-1</f>
        <v>-8.0067153096144983E-3</v>
      </c>
      <c r="H16" s="119">
        <f t="shared" si="1"/>
        <v>-0.70112906273620557</v>
      </c>
    </row>
    <row r="17" spans="1:11" ht="15.75" customHeight="1" x14ac:dyDescent="0.2">
      <c r="B17" s="41" t="s">
        <v>74</v>
      </c>
      <c r="C17" s="122">
        <v>46563</v>
      </c>
      <c r="D17" s="122">
        <v>48617</v>
      </c>
      <c r="E17" s="122">
        <v>43322</v>
      </c>
      <c r="F17" s="122">
        <v>10557</v>
      </c>
      <c r="G17" s="119">
        <f t="shared" ref="G17:G20" si="2">D17/C17-1</f>
        <v>4.4112277988961113E-2</v>
      </c>
      <c r="H17" s="119">
        <f>F17/E17-1</f>
        <v>-0.75631318960343474</v>
      </c>
    </row>
    <row r="18" spans="1:11" ht="15.75" customHeight="1" x14ac:dyDescent="0.2">
      <c r="B18" s="41" t="s">
        <v>86</v>
      </c>
      <c r="C18" s="122">
        <v>41952</v>
      </c>
      <c r="D18" s="122">
        <v>40221</v>
      </c>
      <c r="E18" s="122">
        <v>35293</v>
      </c>
      <c r="F18" s="122">
        <v>9926</v>
      </c>
      <c r="G18" s="119">
        <f t="shared" si="2"/>
        <v>-4.1261441647597263E-2</v>
      </c>
      <c r="H18" s="119">
        <f t="shared" ref="H18:H20" si="3">F18/E18-1</f>
        <v>-0.71875442722352867</v>
      </c>
    </row>
    <row r="19" spans="1:11" ht="15.75" customHeight="1" x14ac:dyDescent="0.2">
      <c r="B19" s="41" t="s">
        <v>87</v>
      </c>
      <c r="C19" s="122">
        <v>25098</v>
      </c>
      <c r="D19" s="122">
        <v>37217</v>
      </c>
      <c r="E19" s="122">
        <v>32456</v>
      </c>
      <c r="F19" s="122">
        <v>10841</v>
      </c>
      <c r="G19" s="119">
        <f t="shared" si="2"/>
        <v>0.48286716072993863</v>
      </c>
      <c r="H19" s="119">
        <f t="shared" si="3"/>
        <v>-0.66597855558294305</v>
      </c>
    </row>
    <row r="20" spans="1:11" ht="15.75" customHeight="1" thickBot="1" x14ac:dyDescent="0.25">
      <c r="B20" s="41" t="s">
        <v>7</v>
      </c>
      <c r="C20" s="122">
        <v>40550</v>
      </c>
      <c r="D20" s="122">
        <v>44621</v>
      </c>
      <c r="E20" s="122">
        <v>40718</v>
      </c>
      <c r="F20" s="122">
        <v>8639</v>
      </c>
      <c r="G20" s="119">
        <f t="shared" si="2"/>
        <v>0.10039457459926027</v>
      </c>
      <c r="H20" s="119">
        <f t="shared" si="3"/>
        <v>-0.78783339063804703</v>
      </c>
    </row>
    <row r="21" spans="1:11" ht="13.5" thickBot="1" x14ac:dyDescent="0.25">
      <c r="B21" s="42" t="s">
        <v>80</v>
      </c>
      <c r="C21" s="123">
        <f t="shared" ref="C21:D21" si="4">SUM(C10:C20)</f>
        <v>6883344</v>
      </c>
      <c r="D21" s="123">
        <f t="shared" si="4"/>
        <v>7075499</v>
      </c>
      <c r="E21" s="96">
        <f t="shared" ref="E21:F21" si="5">SUM(E10:E20)</f>
        <v>6407953</v>
      </c>
      <c r="F21" s="96">
        <f t="shared" si="5"/>
        <v>1709187</v>
      </c>
      <c r="G21" s="120">
        <f>D21/C21-1</f>
        <v>2.7915937369975996E-2</v>
      </c>
      <c r="H21" s="120">
        <f>F21/E21-1</f>
        <v>-0.73327098372912536</v>
      </c>
    </row>
    <row r="22" spans="1:11" ht="12.75" x14ac:dyDescent="0.2">
      <c r="B22" s="97" t="s">
        <v>36</v>
      </c>
      <c r="C22" s="36"/>
      <c r="D22" s="36"/>
      <c r="E22" s="36"/>
      <c r="F22" s="116"/>
      <c r="G22" s="117"/>
    </row>
    <row r="23" spans="1:11" ht="12.75" x14ac:dyDescent="0.2">
      <c r="B23" s="108" t="s">
        <v>13</v>
      </c>
      <c r="C23" s="49"/>
      <c r="D23" s="89"/>
      <c r="E23" s="49"/>
      <c r="F23" s="89"/>
      <c r="G23" s="89"/>
    </row>
    <row r="24" spans="1:11" ht="12.75" x14ac:dyDescent="0.2">
      <c r="G24" s="103"/>
    </row>
    <row r="25" spans="1:11" s="110" customFormat="1" ht="18" x14ac:dyDescent="0.25">
      <c r="A25" s="246" t="s">
        <v>59</v>
      </c>
      <c r="B25" s="246"/>
      <c r="C25" s="246"/>
      <c r="D25" s="246"/>
      <c r="E25" s="246"/>
      <c r="F25" s="246"/>
      <c r="G25" s="246"/>
      <c r="H25" s="246"/>
      <c r="I25" s="246"/>
      <c r="J25" s="246"/>
    </row>
    <row r="26" spans="1:11" s="110" customFormat="1" ht="15" x14ac:dyDescent="0.2">
      <c r="A26" s="247" t="s">
        <v>24</v>
      </c>
      <c r="B26" s="247"/>
      <c r="C26" s="247"/>
      <c r="D26" s="247"/>
      <c r="E26" s="247"/>
      <c r="F26" s="247"/>
      <c r="G26" s="247"/>
      <c r="H26" s="247"/>
      <c r="I26" s="247"/>
      <c r="J26" s="247"/>
    </row>
    <row r="27" spans="1:11" ht="15" x14ac:dyDescent="0.2">
      <c r="A27" s="212"/>
      <c r="B27" s="212"/>
      <c r="C27" s="212"/>
      <c r="D27" s="212"/>
      <c r="E27" s="212"/>
      <c r="F27" s="212"/>
      <c r="G27" s="212"/>
      <c r="H27" s="212"/>
      <c r="I27" s="212"/>
      <c r="J27" s="212"/>
    </row>
    <row r="28" spans="1:11" ht="15.75" thickBot="1" x14ac:dyDescent="0.25">
      <c r="A28" s="13"/>
      <c r="B28" s="12"/>
      <c r="C28" s="13"/>
      <c r="D28" s="72"/>
      <c r="E28" s="72"/>
      <c r="F28" s="13"/>
      <c r="G28" s="13"/>
      <c r="H28" s="13"/>
      <c r="I28" s="13"/>
      <c r="J28" s="13"/>
    </row>
    <row r="29" spans="1:11" ht="19.5" customHeight="1" thickBot="1" x14ac:dyDescent="0.25">
      <c r="A29" s="48"/>
      <c r="B29" s="248" t="s">
        <v>23</v>
      </c>
      <c r="C29" s="253" t="s">
        <v>12</v>
      </c>
      <c r="D29" s="254"/>
      <c r="E29" s="253" t="str">
        <f>E7</f>
        <v>Ene-nov</v>
      </c>
      <c r="F29" s="254"/>
      <c r="G29" s="253" t="s">
        <v>84</v>
      </c>
      <c r="H29" s="254"/>
      <c r="I29" s="257" t="str">
        <f>"Llegada de pasajeros aéreos internacionales por ciudad (Participación % "&amp;F30&amp;")"</f>
        <v>Llegada de pasajeros aéreos internacionales por ciudad (Participación % 2020)</v>
      </c>
      <c r="J29" s="258"/>
      <c r="K29" s="258"/>
    </row>
    <row r="30" spans="1:11" ht="20.25" customHeight="1" x14ac:dyDescent="0.2">
      <c r="B30" s="249"/>
      <c r="C30" s="248">
        <f t="shared" ref="C30:F30" si="6">C8</f>
        <v>2018</v>
      </c>
      <c r="D30" s="248">
        <f t="shared" si="6"/>
        <v>2019</v>
      </c>
      <c r="E30" s="248">
        <f t="shared" si="6"/>
        <v>2019</v>
      </c>
      <c r="F30" s="248">
        <f t="shared" si="6"/>
        <v>2020</v>
      </c>
      <c r="G30" s="251" t="str">
        <f t="shared" ref="G30:H30" si="7">G8</f>
        <v>Total 18/19</v>
      </c>
      <c r="H30" s="251" t="str">
        <f t="shared" si="7"/>
        <v>Ene-nov 19/20</v>
      </c>
      <c r="I30" s="257"/>
      <c r="J30" s="258"/>
      <c r="K30" s="258"/>
    </row>
    <row r="31" spans="1:11" ht="21.75" customHeight="1" thickBot="1" x14ac:dyDescent="0.25">
      <c r="B31" s="250"/>
      <c r="C31" s="250"/>
      <c r="D31" s="250"/>
      <c r="E31" s="250"/>
      <c r="F31" s="250"/>
      <c r="G31" s="252"/>
      <c r="H31" s="252"/>
      <c r="I31" s="12"/>
      <c r="J31" s="12"/>
    </row>
    <row r="32" spans="1:11" ht="15.75" customHeight="1" x14ac:dyDescent="0.2">
      <c r="B32" s="41" t="s">
        <v>66</v>
      </c>
      <c r="C32" s="95">
        <v>8607750</v>
      </c>
      <c r="D32" s="95">
        <v>9729829</v>
      </c>
      <c r="E32" s="95">
        <v>8899064</v>
      </c>
      <c r="F32" s="95">
        <v>2772024</v>
      </c>
      <c r="G32" s="119">
        <f>D32/C32-1</f>
        <v>0.13035682960123141</v>
      </c>
      <c r="H32" s="119">
        <f>F32/E32-1</f>
        <v>-0.68850386962044552</v>
      </c>
      <c r="I32" s="62"/>
      <c r="J32" s="62"/>
    </row>
    <row r="33" spans="1:11" s="8" customFormat="1" ht="15" customHeight="1" x14ac:dyDescent="0.2">
      <c r="A33"/>
      <c r="B33" s="41" t="s">
        <v>69</v>
      </c>
      <c r="C33" s="95">
        <v>2980043</v>
      </c>
      <c r="D33" s="95">
        <v>3460555</v>
      </c>
      <c r="E33" s="95">
        <v>3122960</v>
      </c>
      <c r="F33" s="95">
        <v>1006092</v>
      </c>
      <c r="G33" s="119">
        <f t="shared" ref="G33:G42" si="8">D33/C33-1</f>
        <v>0.16124331091866795</v>
      </c>
      <c r="H33" s="119">
        <f t="shared" ref="H33:H42" si="9">F33/E33-1</f>
        <v>-0.67784025411788817</v>
      </c>
      <c r="I33" s="62"/>
      <c r="J33" s="62"/>
      <c r="K33"/>
    </row>
    <row r="34" spans="1:11" ht="14.25" x14ac:dyDescent="0.2">
      <c r="A34" s="8"/>
      <c r="B34" s="41" t="s">
        <v>67</v>
      </c>
      <c r="C34" s="95">
        <v>1814187</v>
      </c>
      <c r="D34" s="95">
        <v>2096175</v>
      </c>
      <c r="E34" s="95">
        <v>1895759</v>
      </c>
      <c r="F34" s="95">
        <v>643682</v>
      </c>
      <c r="G34" s="119">
        <f t="shared" si="8"/>
        <v>0.15543491382090169</v>
      </c>
      <c r="H34" s="119">
        <f t="shared" si="9"/>
        <v>-0.66046211570141566</v>
      </c>
      <c r="I34" s="62"/>
      <c r="J34" s="62"/>
      <c r="K34" s="8"/>
    </row>
    <row r="35" spans="1:11" ht="14.25" x14ac:dyDescent="0.2">
      <c r="B35" s="41" t="s">
        <v>70</v>
      </c>
      <c r="C35" s="95">
        <v>2137491</v>
      </c>
      <c r="D35" s="95">
        <v>2238305</v>
      </c>
      <c r="E35" s="95">
        <v>2017335</v>
      </c>
      <c r="F35" s="95">
        <v>647219</v>
      </c>
      <c r="G35" s="119">
        <f t="shared" si="8"/>
        <v>4.7164643032415077E-2</v>
      </c>
      <c r="H35" s="119">
        <f t="shared" si="9"/>
        <v>-0.67917128290541728</v>
      </c>
      <c r="I35" s="62"/>
      <c r="J35" s="62"/>
    </row>
    <row r="36" spans="1:11" ht="14.25" x14ac:dyDescent="0.2">
      <c r="B36" s="41" t="s">
        <v>71</v>
      </c>
      <c r="C36" s="95">
        <v>1095679</v>
      </c>
      <c r="D36" s="95">
        <v>1195409</v>
      </c>
      <c r="E36" s="95">
        <v>1096987</v>
      </c>
      <c r="F36" s="95">
        <v>372891</v>
      </c>
      <c r="G36" s="119">
        <f t="shared" si="8"/>
        <v>9.1021184124182364E-2</v>
      </c>
      <c r="H36" s="119">
        <f t="shared" si="9"/>
        <v>-0.66007710209874859</v>
      </c>
      <c r="I36" s="62"/>
      <c r="J36" s="62"/>
    </row>
    <row r="37" spans="1:11" ht="14.25" x14ac:dyDescent="0.2">
      <c r="B37" s="41" t="s">
        <v>72</v>
      </c>
      <c r="C37" s="95">
        <v>995159</v>
      </c>
      <c r="D37" s="95">
        <v>1097553</v>
      </c>
      <c r="E37" s="95">
        <v>1007857</v>
      </c>
      <c r="F37" s="95">
        <v>299092</v>
      </c>
      <c r="G37" s="119">
        <f t="shared" si="8"/>
        <v>0.10289210065929155</v>
      </c>
      <c r="H37" s="119">
        <f t="shared" si="9"/>
        <v>-0.70323964610058765</v>
      </c>
      <c r="I37" s="62"/>
      <c r="J37" s="62"/>
    </row>
    <row r="38" spans="1:11" ht="14.25" x14ac:dyDescent="0.2">
      <c r="B38" s="41" t="s">
        <v>73</v>
      </c>
      <c r="C38" s="95">
        <v>980078</v>
      </c>
      <c r="D38" s="95">
        <v>1138099</v>
      </c>
      <c r="E38" s="95">
        <v>1028626</v>
      </c>
      <c r="F38" s="95">
        <v>314411</v>
      </c>
      <c r="G38" s="119">
        <f>D38/C38-1</f>
        <v>0.1612330855299271</v>
      </c>
      <c r="H38" s="119">
        <f t="shared" si="9"/>
        <v>-0.69433885591070021</v>
      </c>
      <c r="I38" s="62"/>
      <c r="J38" s="62"/>
    </row>
    <row r="39" spans="1:11" ht="14.25" x14ac:dyDescent="0.2">
      <c r="B39" s="41" t="s">
        <v>74</v>
      </c>
      <c r="C39" s="95">
        <v>746028</v>
      </c>
      <c r="D39" s="95">
        <v>873776</v>
      </c>
      <c r="E39" s="95">
        <v>790536</v>
      </c>
      <c r="F39" s="95">
        <v>257968</v>
      </c>
      <c r="G39" s="119">
        <f t="shared" si="8"/>
        <v>0.17123754068211916</v>
      </c>
      <c r="H39" s="119">
        <f>F39/E39-1</f>
        <v>-0.67367963002317421</v>
      </c>
      <c r="I39" s="62"/>
      <c r="J39" s="62"/>
    </row>
    <row r="40" spans="1:11" ht="14.25" x14ac:dyDescent="0.2">
      <c r="B40" s="41" t="s">
        <v>68</v>
      </c>
      <c r="C40" s="95">
        <v>754455</v>
      </c>
      <c r="D40" s="95">
        <v>782075</v>
      </c>
      <c r="E40" s="95">
        <v>706995</v>
      </c>
      <c r="F40" s="95">
        <v>220808</v>
      </c>
      <c r="G40" s="119">
        <f t="shared" si="8"/>
        <v>3.6609207971316948E-2</v>
      </c>
      <c r="H40" s="119">
        <f t="shared" si="9"/>
        <v>-0.68768095955416941</v>
      </c>
      <c r="I40" s="62"/>
      <c r="J40" s="62"/>
    </row>
    <row r="41" spans="1:11" ht="14.25" x14ac:dyDescent="0.2">
      <c r="B41" s="41" t="s">
        <v>8</v>
      </c>
      <c r="C41" s="95">
        <v>550879</v>
      </c>
      <c r="D41" s="95">
        <v>568954</v>
      </c>
      <c r="E41" s="95">
        <v>541020</v>
      </c>
      <c r="F41" s="95">
        <v>208925</v>
      </c>
      <c r="G41" s="119">
        <f t="shared" si="8"/>
        <v>3.2811198103394723E-2</v>
      </c>
      <c r="H41" s="119">
        <f t="shared" si="9"/>
        <v>-0.61383128165317369</v>
      </c>
      <c r="I41" s="62"/>
      <c r="J41" s="62"/>
    </row>
    <row r="42" spans="1:11" ht="15" thickBot="1" x14ac:dyDescent="0.25">
      <c r="B42" s="41" t="s">
        <v>7</v>
      </c>
      <c r="C42" s="95">
        <v>3222037</v>
      </c>
      <c r="D42" s="95">
        <v>3758090</v>
      </c>
      <c r="E42" s="95">
        <v>3463504</v>
      </c>
      <c r="F42" s="95">
        <v>1100963</v>
      </c>
      <c r="G42" s="119">
        <f t="shared" si="8"/>
        <v>0.16637083931686703</v>
      </c>
      <c r="H42" s="119">
        <f t="shared" si="9"/>
        <v>-0.68212451898424253</v>
      </c>
      <c r="I42" s="62"/>
      <c r="J42" s="62"/>
    </row>
    <row r="43" spans="1:11" ht="15.75" thickBot="1" x14ac:dyDescent="0.3">
      <c r="B43" s="42" t="s">
        <v>80</v>
      </c>
      <c r="C43" s="50">
        <f t="shared" ref="C43:E43" si="10">SUM(C32:C42)</f>
        <v>23883786</v>
      </c>
      <c r="D43" s="96">
        <f t="shared" si="10"/>
        <v>26938820</v>
      </c>
      <c r="E43" s="96">
        <f t="shared" si="10"/>
        <v>24570643</v>
      </c>
      <c r="F43" s="96">
        <f t="shared" ref="F43" si="11">SUM(F32:F42)</f>
        <v>7844075</v>
      </c>
      <c r="G43" s="120">
        <f>D43/C43-1</f>
        <v>0.12791246747898355</v>
      </c>
      <c r="H43" s="120">
        <f>F43/E43-1</f>
        <v>-0.6807541829491397</v>
      </c>
      <c r="I43" s="61"/>
      <c r="J43" s="61"/>
    </row>
    <row r="44" spans="1:11" ht="12.75" x14ac:dyDescent="0.2">
      <c r="B44" s="102" t="s">
        <v>37</v>
      </c>
      <c r="H44" s="12"/>
      <c r="I44" s="12"/>
    </row>
    <row r="45" spans="1:11" ht="12.75" x14ac:dyDescent="0.2">
      <c r="B45" s="108" t="s">
        <v>13</v>
      </c>
      <c r="H45" s="12"/>
      <c r="I45" s="12"/>
    </row>
    <row r="46" spans="1:11" ht="12.75" customHeight="1" x14ac:dyDescent="0.2">
      <c r="B46" s="245" t="s">
        <v>62</v>
      </c>
      <c r="C46" s="245"/>
      <c r="D46" s="245"/>
      <c r="E46" s="245"/>
      <c r="F46" s="245"/>
      <c r="G46" s="245"/>
      <c r="H46" s="118"/>
      <c r="I46" s="118"/>
      <c r="J46" s="118"/>
    </row>
    <row r="47" spans="1:11" ht="12.75" x14ac:dyDescent="0.2">
      <c r="B47" s="245"/>
      <c r="C47" s="245"/>
      <c r="D47" s="245"/>
      <c r="E47" s="245"/>
      <c r="F47" s="245"/>
      <c r="G47" s="245"/>
      <c r="H47" s="118"/>
      <c r="I47" s="118"/>
      <c r="J47" s="118"/>
    </row>
    <row r="48" spans="1:11" ht="12.75" hidden="1" x14ac:dyDescent="0.2">
      <c r="C48"/>
      <c r="D48"/>
      <c r="E48"/>
      <c r="F48"/>
      <c r="G48"/>
    </row>
    <row r="49" spans="3:7" ht="12.75" hidden="1" x14ac:dyDescent="0.2">
      <c r="C49"/>
      <c r="D49"/>
      <c r="E49"/>
      <c r="F49"/>
      <c r="G49"/>
    </row>
    <row r="50" spans="3:7" ht="12.75" hidden="1" x14ac:dyDescent="0.2">
      <c r="C50"/>
      <c r="D50"/>
      <c r="E50"/>
      <c r="F50"/>
      <c r="G50"/>
    </row>
    <row r="51" spans="3:7" ht="12.75" hidden="1" x14ac:dyDescent="0.2">
      <c r="C51"/>
      <c r="D51"/>
      <c r="E51"/>
      <c r="F51"/>
      <c r="G51"/>
    </row>
    <row r="52" spans="3:7" ht="12.75" hidden="1" x14ac:dyDescent="0.2">
      <c r="C52"/>
      <c r="D52"/>
      <c r="E52"/>
      <c r="F52"/>
      <c r="G52"/>
    </row>
    <row r="53" spans="3:7" ht="12.75" hidden="1" x14ac:dyDescent="0.2">
      <c r="C53"/>
      <c r="D53"/>
      <c r="E53"/>
      <c r="F53"/>
      <c r="G53"/>
    </row>
    <row r="54" spans="3:7" ht="12.75" hidden="1" x14ac:dyDescent="0.2">
      <c r="C54"/>
      <c r="D54"/>
      <c r="E54"/>
      <c r="F54"/>
      <c r="G54"/>
    </row>
    <row r="55" spans="3:7" ht="12.75" hidden="1" x14ac:dyDescent="0.2">
      <c r="C55"/>
      <c r="D55"/>
      <c r="E55"/>
      <c r="F55"/>
      <c r="G55"/>
    </row>
    <row r="56" spans="3:7" ht="12.75" hidden="1" x14ac:dyDescent="0.2">
      <c r="C56"/>
      <c r="D56"/>
      <c r="E56"/>
      <c r="F56"/>
      <c r="G56"/>
    </row>
    <row r="57" spans="3:7" ht="12.75" hidden="1" x14ac:dyDescent="0.2">
      <c r="C57"/>
      <c r="D57"/>
      <c r="E57"/>
      <c r="F57"/>
      <c r="G57"/>
    </row>
    <row r="58" spans="3:7" ht="12.75" hidden="1" x14ac:dyDescent="0.2">
      <c r="C58"/>
      <c r="D58"/>
      <c r="E58"/>
      <c r="F58"/>
      <c r="G58"/>
    </row>
    <row r="59" spans="3:7" ht="12.75" hidden="1" x14ac:dyDescent="0.2">
      <c r="C59"/>
      <c r="D59"/>
      <c r="E59"/>
      <c r="F59"/>
      <c r="G59"/>
    </row>
    <row r="60" spans="3:7" ht="12.75" hidden="1" x14ac:dyDescent="0.2">
      <c r="C60"/>
      <c r="D60"/>
      <c r="E60"/>
      <c r="F60"/>
      <c r="G60"/>
    </row>
    <row r="61" spans="3:7" ht="12.75" hidden="1" x14ac:dyDescent="0.2">
      <c r="C61"/>
      <c r="D61"/>
      <c r="E61"/>
      <c r="F61"/>
      <c r="G61"/>
    </row>
    <row r="62" spans="3:7" ht="12.75" hidden="1" x14ac:dyDescent="0.2">
      <c r="C62" s="47"/>
      <c r="D62" s="47"/>
      <c r="E62" s="47"/>
      <c r="F62" s="47"/>
      <c r="G62" s="47"/>
    </row>
    <row r="63" spans="3:7" ht="12.75" hidden="1" x14ac:dyDescent="0.2">
      <c r="C63" s="47"/>
      <c r="D63" s="47"/>
      <c r="E63" s="47"/>
      <c r="F63" s="47"/>
      <c r="G63" s="47"/>
    </row>
    <row r="64" spans="3:7" ht="12.75" hidden="1" x14ac:dyDescent="0.2">
      <c r="C64" s="47"/>
      <c r="D64" s="47"/>
      <c r="E64" s="47"/>
      <c r="F64" s="47"/>
      <c r="G64" s="47"/>
    </row>
    <row r="65" spans="2:7" ht="12.75" hidden="1" x14ac:dyDescent="0.2">
      <c r="C65" s="47"/>
      <c r="D65" s="47"/>
      <c r="E65" s="47"/>
      <c r="F65" s="47"/>
      <c r="G65" s="47"/>
    </row>
    <row r="66" spans="2:7" ht="12.75" hidden="1" x14ac:dyDescent="0.2">
      <c r="C66" s="47"/>
      <c r="D66" s="47"/>
      <c r="E66" s="47"/>
      <c r="F66" s="47"/>
      <c r="G66" s="47"/>
    </row>
    <row r="67" spans="2:7" ht="12.75" hidden="1" x14ac:dyDescent="0.2">
      <c r="C67" s="47"/>
      <c r="D67" s="47"/>
      <c r="E67" s="47"/>
      <c r="F67" s="47"/>
      <c r="G67" s="47"/>
    </row>
    <row r="68" spans="2:7" ht="12.75" hidden="1" x14ac:dyDescent="0.2">
      <c r="C68" s="47"/>
      <c r="D68" s="47"/>
      <c r="E68" s="47"/>
      <c r="F68" s="47"/>
      <c r="G68" s="47"/>
    </row>
    <row r="69" spans="2:7" ht="12.75" hidden="1" x14ac:dyDescent="0.2">
      <c r="C69" s="47"/>
      <c r="D69" s="47"/>
      <c r="E69" s="47"/>
      <c r="F69" s="47"/>
      <c r="G69" s="47"/>
    </row>
    <row r="70" spans="2:7" ht="12.75" hidden="1" x14ac:dyDescent="0.2">
      <c r="C70" s="47"/>
      <c r="D70" s="47"/>
      <c r="E70" s="47"/>
      <c r="F70" s="47"/>
      <c r="G70" s="47"/>
    </row>
    <row r="71" spans="2:7" ht="12.75" hidden="1" x14ac:dyDescent="0.2">
      <c r="B71" s="23"/>
    </row>
    <row r="72" spans="2:7" ht="12.75" hidden="1" x14ac:dyDescent="0.2">
      <c r="B72" s="23"/>
    </row>
    <row r="73" spans="2:7" ht="12.75" hidden="1" x14ac:dyDescent="0.2"/>
    <row r="74" spans="2:7" ht="12.75" hidden="1" x14ac:dyDescent="0.2"/>
    <row r="75" spans="2:7" ht="12.75" hidden="1" x14ac:dyDescent="0.2"/>
    <row r="76" spans="2:7" ht="12.75" hidden="1" x14ac:dyDescent="0.2"/>
    <row r="77" spans="2:7" ht="12.75" hidden="1" customHeight="1" x14ac:dyDescent="0.2"/>
    <row r="78" spans="2:7" ht="12.75" hidden="1" customHeight="1" x14ac:dyDescent="0.2"/>
    <row r="79" spans="2:7" ht="12.75" hidden="1" customHeight="1" x14ac:dyDescent="0.2"/>
    <row r="80" spans="2:7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</sheetData>
  <mergeCells count="30">
    <mergeCell ref="G7:H7"/>
    <mergeCell ref="D8:D9"/>
    <mergeCell ref="E29:F29"/>
    <mergeCell ref="D30:D31"/>
    <mergeCell ref="A1:J1"/>
    <mergeCell ref="I29:K30"/>
    <mergeCell ref="G30:G31"/>
    <mergeCell ref="H30:H31"/>
    <mergeCell ref="C30:C31"/>
    <mergeCell ref="F30:F31"/>
    <mergeCell ref="E30:E31"/>
    <mergeCell ref="E7:F7"/>
    <mergeCell ref="C7:D7"/>
    <mergeCell ref="I6:J8"/>
    <mergeCell ref="B46:G47"/>
    <mergeCell ref="A3:J3"/>
    <mergeCell ref="A4:J4"/>
    <mergeCell ref="A25:J25"/>
    <mergeCell ref="A26:J26"/>
    <mergeCell ref="A5:J5"/>
    <mergeCell ref="B7:B9"/>
    <mergeCell ref="G8:G9"/>
    <mergeCell ref="H8:H9"/>
    <mergeCell ref="C8:C9"/>
    <mergeCell ref="E8:E9"/>
    <mergeCell ref="F8:F9"/>
    <mergeCell ref="G29:H29"/>
    <mergeCell ref="C29:D29"/>
    <mergeCell ref="A27:J27"/>
    <mergeCell ref="B29:B31"/>
  </mergeCells>
  <phoneticPr fontId="5" type="noConversion"/>
  <printOptions horizontalCentered="1"/>
  <pageMargins left="0.39370078740157483" right="0.39370078740157483" top="1.1811023622047245" bottom="1.1811023622047245" header="0.78740157480314965" footer="0.78740157480314965"/>
  <pageSetup scale="75" orientation="portrait" r:id="rId1"/>
  <headerFooter alignWithMargins="0">
    <oddHeader>&amp;L&amp;"Tahoma,Negrita Cursiva"Sección 5: Turismo&amp;R&amp;G</oddHeader>
    <oddFooter>&amp;L&amp;"Tahoma,Negrita Cursiva"Oficina de Estudios Económicos&amp;R&amp;D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01"/>
  <sheetViews>
    <sheetView showGridLines="0" tabSelected="1" zoomScale="110" zoomScaleNormal="110" workbookViewId="0">
      <selection activeCell="C82" sqref="C82"/>
    </sheetView>
  </sheetViews>
  <sheetFormatPr baseColWidth="10" defaultColWidth="0" defaultRowHeight="0" customHeight="1" zeroHeight="1" x14ac:dyDescent="0.2"/>
  <cols>
    <col min="1" max="1" width="3.7109375" customWidth="1"/>
    <col min="2" max="2" width="13.85546875" customWidth="1"/>
    <col min="3" max="4" width="10.7109375" style="31" customWidth="1"/>
    <col min="5" max="5" width="11.28515625" style="31" bestFit="1" customWidth="1"/>
    <col min="6" max="6" width="13.28515625" style="31" customWidth="1"/>
    <col min="7" max="7" width="11.42578125" style="31" customWidth="1"/>
    <col min="8" max="8" width="12.28515625" style="31" customWidth="1"/>
    <col min="9" max="10" width="10" style="31" customWidth="1"/>
    <col min="11" max="11" width="5.5703125" customWidth="1"/>
    <col min="12" max="251" width="11.42578125" hidden="1" customWidth="1"/>
    <col min="252" max="252" width="3.85546875" hidden="1" customWidth="1"/>
    <col min="253" max="253" width="0.85546875" hidden="1" customWidth="1"/>
    <col min="254" max="16384" width="11.42578125" hidden="1"/>
  </cols>
  <sheetData>
    <row r="1" spans="1:10" ht="12.75" x14ac:dyDescent="0.2">
      <c r="B1" s="213" t="s">
        <v>9</v>
      </c>
      <c r="C1" s="213"/>
      <c r="D1" s="213"/>
      <c r="E1" s="213"/>
      <c r="F1" s="213"/>
      <c r="G1" s="213"/>
      <c r="H1" s="213"/>
      <c r="I1" s="133"/>
      <c r="J1" s="156"/>
    </row>
    <row r="2" spans="1:10" ht="12.75" x14ac:dyDescent="0.2">
      <c r="A2" s="10"/>
      <c r="B2" s="10"/>
      <c r="C2" s="10"/>
      <c r="D2" s="10"/>
      <c r="E2" s="10"/>
      <c r="F2" s="10"/>
      <c r="G2" s="10"/>
      <c r="H2" s="10"/>
      <c r="I2" s="133"/>
      <c r="J2" s="156"/>
    </row>
    <row r="3" spans="1:10" ht="18" x14ac:dyDescent="0.25">
      <c r="B3" s="246" t="s">
        <v>60</v>
      </c>
      <c r="C3" s="246"/>
      <c r="D3" s="246"/>
      <c r="E3" s="246"/>
      <c r="F3" s="246"/>
      <c r="G3" s="246"/>
      <c r="H3" s="246"/>
      <c r="I3" s="134"/>
      <c r="J3" s="161"/>
    </row>
    <row r="4" spans="1:10" ht="21" customHeight="1" thickBot="1" x14ac:dyDescent="0.25">
      <c r="B4" s="261" t="s">
        <v>21</v>
      </c>
      <c r="C4" s="261"/>
      <c r="D4" s="261"/>
      <c r="E4" s="261"/>
      <c r="F4" s="261"/>
      <c r="G4" s="261"/>
      <c r="H4" s="261"/>
      <c r="I4" s="136"/>
      <c r="J4" s="136"/>
    </row>
    <row r="5" spans="1:10" ht="13.5" thickBot="1" x14ac:dyDescent="0.25">
      <c r="B5" s="146" t="s">
        <v>11</v>
      </c>
      <c r="C5" s="11" t="s">
        <v>10</v>
      </c>
    </row>
    <row r="6" spans="1:10" ht="12.75" x14ac:dyDescent="0.2">
      <c r="B6" s="141">
        <v>2008</v>
      </c>
      <c r="C6" s="145">
        <v>54.081996270212599</v>
      </c>
    </row>
    <row r="7" spans="1:10" ht="12.75" x14ac:dyDescent="0.2">
      <c r="B7" s="142">
        <v>2009</v>
      </c>
      <c r="C7" s="140">
        <v>49.507152674224798</v>
      </c>
    </row>
    <row r="8" spans="1:10" ht="12.75" x14ac:dyDescent="0.2">
      <c r="B8" s="142">
        <v>2010</v>
      </c>
      <c r="C8" s="140">
        <v>50.491907310893303</v>
      </c>
    </row>
    <row r="9" spans="1:10" ht="12.75" x14ac:dyDescent="0.2">
      <c r="B9" s="142" t="s">
        <v>38</v>
      </c>
      <c r="C9" s="140">
        <v>52.0429515812895</v>
      </c>
    </row>
    <row r="10" spans="1:10" ht="12.75" x14ac:dyDescent="0.2">
      <c r="B10" s="142" t="s">
        <v>39</v>
      </c>
      <c r="C10" s="140">
        <v>53.859328613838798</v>
      </c>
    </row>
    <row r="11" spans="1:10" ht="12.75" x14ac:dyDescent="0.2">
      <c r="B11" s="142" t="s">
        <v>40</v>
      </c>
      <c r="C11" s="140">
        <v>52.704511203151199</v>
      </c>
    </row>
    <row r="12" spans="1:10" ht="12.75" x14ac:dyDescent="0.2">
      <c r="B12" s="142" t="s">
        <v>41</v>
      </c>
      <c r="C12" s="140">
        <v>52.457397241231803</v>
      </c>
    </row>
    <row r="13" spans="1:10" ht="12.75" x14ac:dyDescent="0.2">
      <c r="B13" s="142" t="s">
        <v>42</v>
      </c>
      <c r="C13" s="140">
        <v>53.234865164231302</v>
      </c>
    </row>
    <row r="14" spans="1:10" ht="12.75" x14ac:dyDescent="0.2">
      <c r="B14" s="143" t="s">
        <v>64</v>
      </c>
      <c r="C14" s="140">
        <v>55.727948126450599</v>
      </c>
    </row>
    <row r="15" spans="1:10" ht="12.75" x14ac:dyDescent="0.2">
      <c r="B15" s="144" t="s">
        <v>83</v>
      </c>
      <c r="C15" s="147">
        <v>55.998051625462502</v>
      </c>
    </row>
    <row r="16" spans="1:10" ht="12.75" x14ac:dyDescent="0.2">
      <c r="B16" s="142" t="s">
        <v>95</v>
      </c>
      <c r="C16" s="140">
        <v>56.303055353065801</v>
      </c>
    </row>
    <row r="17" spans="2:10" ht="12.75" x14ac:dyDescent="0.2">
      <c r="B17" s="144" t="str">
        <f>"2019 (p)"</f>
        <v>2019 (p)</v>
      </c>
      <c r="C17" s="147">
        <v>57.6692222932313</v>
      </c>
    </row>
    <row r="18" spans="2:10" ht="13.5" thickBot="1" x14ac:dyDescent="0.25">
      <c r="B18" s="144"/>
      <c r="C18" s="147"/>
    </row>
    <row r="19" spans="2:10" ht="13.5" thickBot="1" x14ac:dyDescent="0.25">
      <c r="B19" s="205" t="s">
        <v>118</v>
      </c>
      <c r="C19" s="139">
        <v>54.2</v>
      </c>
    </row>
    <row r="20" spans="2:10" ht="13.5" thickBot="1" x14ac:dyDescent="0.25">
      <c r="B20" s="185" t="str">
        <f>LEFT(B19,7)&amp;" 2020"</f>
        <v>Ene-may 2020</v>
      </c>
      <c r="C20" s="139">
        <v>54.9</v>
      </c>
    </row>
    <row r="21" spans="2:10" ht="13.5" customHeight="1" x14ac:dyDescent="0.2">
      <c r="B21" s="102" t="s">
        <v>111</v>
      </c>
      <c r="C21" s="34"/>
      <c r="D21" s="51"/>
      <c r="H21" s="51"/>
      <c r="I21" s="51"/>
      <c r="J21" s="51"/>
    </row>
    <row r="22" spans="2:10" ht="13.5" customHeight="1" x14ac:dyDescent="0.2">
      <c r="B22" s="106" t="s">
        <v>13</v>
      </c>
      <c r="G22" s="34"/>
      <c r="H22" s="51"/>
      <c r="I22" s="51"/>
      <c r="J22" s="51"/>
    </row>
    <row r="23" spans="2:10" ht="13.5" customHeight="1" x14ac:dyDescent="0.2">
      <c r="B23" s="260" t="s">
        <v>56</v>
      </c>
      <c r="C23" s="260"/>
      <c r="D23" s="260"/>
      <c r="E23" s="260"/>
      <c r="F23" s="260"/>
      <c r="G23" s="260"/>
      <c r="H23" s="260"/>
      <c r="I23" s="135"/>
      <c r="J23" s="163"/>
    </row>
    <row r="24" spans="2:10" ht="12" customHeight="1" x14ac:dyDescent="0.2">
      <c r="B24" s="260"/>
      <c r="C24" s="260"/>
      <c r="D24" s="260"/>
      <c r="E24" s="260"/>
      <c r="F24" s="260"/>
      <c r="G24" s="260"/>
      <c r="H24" s="260"/>
      <c r="I24" s="135"/>
      <c r="J24" s="163"/>
    </row>
    <row r="25" spans="2:10" ht="12" customHeight="1" x14ac:dyDescent="0.2">
      <c r="B25" s="163"/>
      <c r="C25" s="163"/>
      <c r="D25" s="163"/>
      <c r="E25" s="163"/>
      <c r="F25" s="163"/>
      <c r="G25" s="163"/>
      <c r="H25" s="163"/>
      <c r="I25" s="163"/>
      <c r="J25" s="163"/>
    </row>
    <row r="26" spans="2:10" ht="18" x14ac:dyDescent="0.25">
      <c r="B26" s="246" t="s">
        <v>119</v>
      </c>
      <c r="C26" s="246"/>
      <c r="D26" s="246"/>
      <c r="E26" s="246"/>
      <c r="F26" s="246"/>
      <c r="G26" s="246"/>
      <c r="H26" s="246"/>
      <c r="I26" s="206"/>
      <c r="J26" s="206"/>
    </row>
    <row r="27" spans="2:10" ht="21" customHeight="1" thickBot="1" x14ac:dyDescent="0.25">
      <c r="B27" s="261" t="s">
        <v>21</v>
      </c>
      <c r="C27" s="261"/>
      <c r="D27" s="261"/>
      <c r="E27" s="261"/>
      <c r="F27" s="261"/>
      <c r="G27" s="261"/>
      <c r="H27" s="261"/>
      <c r="I27" s="136"/>
      <c r="J27" s="136"/>
    </row>
    <row r="28" spans="2:10" ht="13.5" thickBot="1" x14ac:dyDescent="0.25">
      <c r="B28" s="11" t="s">
        <v>11</v>
      </c>
      <c r="C28" s="11" t="s">
        <v>10</v>
      </c>
    </row>
    <row r="29" spans="2:10" ht="12.75" x14ac:dyDescent="0.2">
      <c r="B29" s="144" t="str">
        <f>"2019 (p)"</f>
        <v>2019 (p)</v>
      </c>
      <c r="C29" s="147">
        <v>48.8</v>
      </c>
    </row>
    <row r="30" spans="2:10" ht="13.5" thickBot="1" x14ac:dyDescent="0.25">
      <c r="B30" s="144"/>
      <c r="C30" s="147"/>
    </row>
    <row r="31" spans="2:10" ht="13.5" thickBot="1" x14ac:dyDescent="0.25">
      <c r="B31" s="205" t="s">
        <v>127</v>
      </c>
      <c r="C31" s="139">
        <v>48.7</v>
      </c>
    </row>
    <row r="32" spans="2:10" ht="13.5" thickBot="1" x14ac:dyDescent="0.25">
      <c r="B32" s="185" t="str">
        <f>LEFT(B31,7)&amp;" 2020"</f>
        <v>Ene-nov 2020</v>
      </c>
      <c r="C32" s="139">
        <v>29.5</v>
      </c>
    </row>
    <row r="33" spans="2:10" ht="12.75" x14ac:dyDescent="0.2">
      <c r="C33"/>
    </row>
    <row r="34" spans="2:10" ht="12.75" x14ac:dyDescent="0.2">
      <c r="C34"/>
    </row>
    <row r="35" spans="2:10" ht="12.75" x14ac:dyDescent="0.2">
      <c r="C35"/>
    </row>
    <row r="36" spans="2:10" ht="12.75" x14ac:dyDescent="0.2">
      <c r="C36"/>
    </row>
    <row r="37" spans="2:10" ht="12.75" x14ac:dyDescent="0.2">
      <c r="C37"/>
    </row>
    <row r="38" spans="2:10" ht="12.75" x14ac:dyDescent="0.2">
      <c r="C38"/>
    </row>
    <row r="39" spans="2:10" ht="12.75" x14ac:dyDescent="0.2">
      <c r="C39"/>
    </row>
    <row r="40" spans="2:10" ht="12.75" x14ac:dyDescent="0.2">
      <c r="C40"/>
    </row>
    <row r="41" spans="2:10" ht="12.75" x14ac:dyDescent="0.2"/>
    <row r="42" spans="2:10" ht="12.75" x14ac:dyDescent="0.2"/>
    <row r="43" spans="2:10" ht="12.75" x14ac:dyDescent="0.2"/>
    <row r="44" spans="2:10" ht="13.5" customHeight="1" x14ac:dyDescent="0.2">
      <c r="B44" s="102" t="s">
        <v>120</v>
      </c>
      <c r="C44" s="34"/>
      <c r="D44" s="51"/>
      <c r="H44" s="51"/>
      <c r="I44" s="51"/>
      <c r="J44" s="51"/>
    </row>
    <row r="45" spans="2:10" ht="13.5" customHeight="1" x14ac:dyDescent="0.2">
      <c r="B45" s="106" t="s">
        <v>13</v>
      </c>
      <c r="G45" s="34"/>
      <c r="H45" s="51"/>
      <c r="I45" s="51"/>
      <c r="J45" s="51"/>
    </row>
    <row r="46" spans="2:10" ht="13.5" customHeight="1" x14ac:dyDescent="0.2">
      <c r="B46" s="260" t="s">
        <v>56</v>
      </c>
      <c r="C46" s="260"/>
      <c r="D46" s="260"/>
      <c r="E46" s="260"/>
      <c r="F46" s="260"/>
      <c r="G46" s="260"/>
      <c r="H46" s="260"/>
      <c r="I46" s="207"/>
      <c r="J46" s="207"/>
    </row>
    <row r="47" spans="2:10" ht="12" customHeight="1" x14ac:dyDescent="0.2">
      <c r="B47" s="260"/>
      <c r="C47" s="260"/>
      <c r="D47" s="260"/>
      <c r="E47" s="260"/>
      <c r="F47" s="260"/>
      <c r="G47" s="260"/>
      <c r="H47" s="260"/>
      <c r="I47" s="207"/>
      <c r="J47" s="207"/>
    </row>
    <row r="48" spans="2:10" ht="12" customHeight="1" x14ac:dyDescent="0.2">
      <c r="B48" s="207"/>
      <c r="C48" s="207"/>
      <c r="D48" s="207"/>
      <c r="E48" s="207"/>
      <c r="F48" s="207"/>
      <c r="G48" s="207"/>
      <c r="H48" s="207"/>
      <c r="I48" s="207"/>
      <c r="J48" s="207"/>
    </row>
    <row r="49" spans="2:10" ht="12" customHeight="1" x14ac:dyDescent="0.2">
      <c r="B49" s="163"/>
      <c r="C49" s="163"/>
      <c r="D49" s="163"/>
      <c r="E49" s="163"/>
      <c r="F49" s="163"/>
      <c r="G49" s="163"/>
      <c r="H49" s="163"/>
      <c r="I49" s="163"/>
      <c r="J49" s="163"/>
    </row>
    <row r="50" spans="2:10" ht="12" customHeight="1" x14ac:dyDescent="0.2">
      <c r="B50" s="163"/>
      <c r="C50" s="163"/>
      <c r="D50" s="163"/>
      <c r="E50" s="163"/>
      <c r="F50" s="163"/>
      <c r="G50" s="163"/>
      <c r="H50" s="163"/>
      <c r="I50" s="163"/>
      <c r="J50" s="163"/>
    </row>
    <row r="51" spans="2:10" ht="18" x14ac:dyDescent="0.25">
      <c r="B51" s="246" t="s">
        <v>108</v>
      </c>
      <c r="C51" s="246"/>
      <c r="D51" s="246" t="s">
        <v>102</v>
      </c>
      <c r="E51" s="246"/>
      <c r="F51" s="246"/>
      <c r="G51" s="246"/>
      <c r="H51" s="246"/>
      <c r="I51" s="163"/>
      <c r="J51" s="163"/>
    </row>
    <row r="52" spans="2:10" ht="12" customHeight="1" x14ac:dyDescent="0.2">
      <c r="B52" s="163"/>
      <c r="C52" s="163"/>
      <c r="D52" s="163"/>
      <c r="E52" s="163"/>
      <c r="F52" s="163"/>
      <c r="G52" s="163"/>
      <c r="H52" s="163"/>
      <c r="I52" s="163"/>
      <c r="J52" s="163"/>
    </row>
    <row r="53" spans="2:10" ht="12" customHeight="1" x14ac:dyDescent="0.2">
      <c r="B53" s="163"/>
      <c r="C53" s="163"/>
      <c r="D53" s="163"/>
      <c r="E53" s="163"/>
      <c r="F53" s="163"/>
      <c r="G53" s="163"/>
      <c r="H53" s="163"/>
      <c r="I53" s="163"/>
      <c r="J53" s="163"/>
    </row>
    <row r="54" spans="2:10" ht="12" customHeight="1" thickBot="1" x14ac:dyDescent="0.25">
      <c r="B54" s="163"/>
      <c r="C54" s="163"/>
      <c r="D54" s="163"/>
      <c r="E54" s="163"/>
      <c r="F54" s="163"/>
      <c r="G54" s="163"/>
      <c r="H54" s="163"/>
      <c r="I54" s="163"/>
      <c r="J54" s="163"/>
    </row>
    <row r="55" spans="2:10" ht="12" customHeight="1" thickBot="1" x14ac:dyDescent="0.25">
      <c r="B55" s="146" t="s">
        <v>11</v>
      </c>
      <c r="C55" s="11" t="s">
        <v>10</v>
      </c>
      <c r="D55" s="183"/>
      <c r="E55" s="163"/>
      <c r="F55" s="163"/>
      <c r="G55" s="163"/>
      <c r="H55" s="163"/>
      <c r="I55" s="163"/>
      <c r="J55" s="163"/>
    </row>
    <row r="56" spans="2:10" ht="12" customHeight="1" x14ac:dyDescent="0.2">
      <c r="B56" s="141">
        <v>2008</v>
      </c>
      <c r="C56" s="186">
        <v>1.6519265204504101</v>
      </c>
      <c r="D56" s="181"/>
      <c r="E56" s="163"/>
      <c r="F56" s="163"/>
      <c r="G56" s="163"/>
      <c r="H56" s="163"/>
      <c r="I56" s="163"/>
      <c r="J56" s="163"/>
    </row>
    <row r="57" spans="2:10" ht="12" customHeight="1" x14ac:dyDescent="0.2">
      <c r="B57" s="142">
        <v>2009</v>
      </c>
      <c r="C57" s="187">
        <v>-6.6646407017565101</v>
      </c>
      <c r="D57" s="182"/>
      <c r="E57" s="163"/>
      <c r="F57" s="163"/>
      <c r="G57" s="163"/>
      <c r="H57" s="163"/>
      <c r="I57" s="163"/>
      <c r="J57" s="163"/>
    </row>
    <row r="58" spans="2:10" ht="12" customHeight="1" x14ac:dyDescent="0.2">
      <c r="B58" s="142">
        <v>2010</v>
      </c>
      <c r="C58" s="187">
        <v>3.8045574828740047</v>
      </c>
      <c r="D58" s="182"/>
      <c r="E58" s="163"/>
      <c r="F58" s="163"/>
      <c r="G58" s="163"/>
      <c r="H58" s="163"/>
      <c r="I58" s="163"/>
      <c r="J58" s="163"/>
    </row>
    <row r="59" spans="2:10" ht="12" customHeight="1" x14ac:dyDescent="0.2">
      <c r="B59" s="142" t="s">
        <v>38</v>
      </c>
      <c r="C59" s="187">
        <v>7.8326312836903389</v>
      </c>
      <c r="D59" s="182"/>
      <c r="E59" s="163"/>
      <c r="F59" s="163"/>
      <c r="G59" s="163"/>
      <c r="H59" s="163"/>
      <c r="I59" s="163"/>
      <c r="J59" s="163"/>
    </row>
    <row r="60" spans="2:10" ht="12" customHeight="1" x14ac:dyDescent="0.2">
      <c r="B60" s="142" t="s">
        <v>39</v>
      </c>
      <c r="C60" s="187">
        <v>6.5543550177452392</v>
      </c>
      <c r="D60" s="182"/>
      <c r="E60" s="163"/>
      <c r="F60" s="163"/>
      <c r="G60" s="163"/>
      <c r="H60" s="163"/>
      <c r="I60" s="163"/>
      <c r="J60" s="163"/>
    </row>
    <row r="61" spans="2:10" ht="12" customHeight="1" x14ac:dyDescent="0.2">
      <c r="B61" s="142" t="s">
        <v>40</v>
      </c>
      <c r="C61" s="187">
        <v>0.9223098358382753</v>
      </c>
      <c r="D61" s="182"/>
      <c r="E61" s="163"/>
      <c r="F61" s="163"/>
      <c r="G61" s="163"/>
      <c r="H61" s="163"/>
      <c r="I61" s="163"/>
      <c r="J61" s="163"/>
    </row>
    <row r="62" spans="2:10" ht="12" customHeight="1" x14ac:dyDescent="0.2">
      <c r="B62" s="142" t="s">
        <v>103</v>
      </c>
      <c r="C62" s="187">
        <v>6.1300295588515352</v>
      </c>
      <c r="D62" s="182"/>
      <c r="E62" s="163"/>
      <c r="F62" s="163"/>
      <c r="G62" s="163"/>
      <c r="H62" s="163"/>
      <c r="I62" s="163"/>
      <c r="J62" s="163"/>
    </row>
    <row r="63" spans="2:10" ht="12" customHeight="1" x14ac:dyDescent="0.2">
      <c r="B63" s="142" t="s">
        <v>104</v>
      </c>
      <c r="C63" s="187">
        <v>9.9748924952900211</v>
      </c>
      <c r="D63" s="163"/>
      <c r="E63" s="163"/>
      <c r="F63" s="163"/>
      <c r="G63" s="163"/>
      <c r="H63" s="163"/>
      <c r="I63" s="163"/>
      <c r="J63" s="163"/>
    </row>
    <row r="64" spans="2:10" ht="12" customHeight="1" x14ac:dyDescent="0.2">
      <c r="B64" s="143" t="s">
        <v>105</v>
      </c>
      <c r="C64" s="187">
        <v>5.245017249189643</v>
      </c>
      <c r="D64" s="163"/>
      <c r="E64" s="163"/>
      <c r="F64" s="163"/>
      <c r="G64" s="163"/>
      <c r="H64" s="163"/>
      <c r="I64" s="163"/>
      <c r="J64" s="163"/>
    </row>
    <row r="65" spans="2:10" ht="12" customHeight="1" x14ac:dyDescent="0.2">
      <c r="B65" s="144" t="s">
        <v>106</v>
      </c>
      <c r="C65" s="188">
        <v>0.17018409625215725</v>
      </c>
      <c r="D65" s="163"/>
      <c r="E65" s="163"/>
      <c r="F65" s="163"/>
      <c r="G65" s="163"/>
      <c r="H65" s="163"/>
      <c r="I65" s="163"/>
      <c r="J65" s="163"/>
    </row>
    <row r="66" spans="2:10" ht="12.75" x14ac:dyDescent="0.2">
      <c r="B66" s="142" t="s">
        <v>107</v>
      </c>
      <c r="C66" s="187">
        <v>7.6997166640746517</v>
      </c>
      <c r="D66" s="163"/>
      <c r="E66" s="163"/>
      <c r="F66" s="163"/>
      <c r="G66" s="163"/>
      <c r="H66" s="163"/>
      <c r="I66" s="163"/>
      <c r="J66" s="163"/>
    </row>
    <row r="67" spans="2:10" ht="12.75" x14ac:dyDescent="0.2">
      <c r="B67" s="144" t="str">
        <f>B17</f>
        <v>2019 (p)</v>
      </c>
      <c r="C67" s="147">
        <v>10.595808839127599</v>
      </c>
      <c r="D67" s="163"/>
      <c r="E67" s="163"/>
      <c r="F67" s="163"/>
      <c r="G67" s="163"/>
      <c r="H67" s="163"/>
      <c r="I67" s="163"/>
      <c r="J67" s="163"/>
    </row>
    <row r="68" spans="2:10" ht="13.5" thickBot="1" x14ac:dyDescent="0.25">
      <c r="B68" s="144"/>
      <c r="C68" s="147"/>
      <c r="D68" s="163"/>
      <c r="E68" s="163"/>
      <c r="F68" s="163"/>
      <c r="G68" s="163"/>
      <c r="H68" s="163"/>
      <c r="I68" s="163"/>
      <c r="J68" s="163"/>
    </row>
    <row r="69" spans="2:10" ht="13.5" thickBot="1" x14ac:dyDescent="0.25">
      <c r="B69" s="204" t="str">
        <f t="shared" ref="B69:B70" si="0">B19</f>
        <v>Ene-may 2019</v>
      </c>
      <c r="C69" s="139">
        <v>11.2645857209603</v>
      </c>
      <c r="D69" s="203"/>
      <c r="E69" s="203"/>
      <c r="F69" s="203"/>
      <c r="G69" s="203"/>
      <c r="H69" s="203"/>
      <c r="I69" s="203"/>
      <c r="J69" s="203"/>
    </row>
    <row r="70" spans="2:10" ht="13.5" thickBot="1" x14ac:dyDescent="0.25">
      <c r="B70" s="204" t="str">
        <f t="shared" si="0"/>
        <v>Ene-may 2020</v>
      </c>
      <c r="C70" s="139">
        <v>-42.7152374137085</v>
      </c>
      <c r="D70" s="163"/>
      <c r="E70" s="163"/>
      <c r="F70" s="163"/>
      <c r="G70" s="163"/>
      <c r="H70" s="163"/>
      <c r="I70" s="163"/>
      <c r="J70" s="163"/>
    </row>
    <row r="71" spans="2:10" ht="12" customHeight="1" x14ac:dyDescent="0.2">
      <c r="B71" s="102" t="s">
        <v>110</v>
      </c>
      <c r="C71" s="184"/>
      <c r="D71" s="163"/>
      <c r="E71" s="163"/>
      <c r="F71" s="163"/>
      <c r="G71" s="163"/>
      <c r="H71" s="163"/>
      <c r="I71" s="163"/>
      <c r="J71" s="163"/>
    </row>
    <row r="72" spans="2:10" ht="12" customHeight="1" x14ac:dyDescent="0.2">
      <c r="B72" s="106" t="s">
        <v>13</v>
      </c>
      <c r="C72" s="184"/>
      <c r="D72" s="163"/>
      <c r="E72" s="163"/>
      <c r="F72" s="163"/>
      <c r="G72" s="163"/>
      <c r="H72" s="163"/>
      <c r="I72" s="163"/>
      <c r="J72" s="163"/>
    </row>
    <row r="73" spans="2:10" ht="12" customHeight="1" x14ac:dyDescent="0.2">
      <c r="B73" s="102" t="s">
        <v>109</v>
      </c>
      <c r="C73" s="184"/>
      <c r="D73" s="163"/>
      <c r="E73" s="163"/>
      <c r="F73" s="163"/>
      <c r="G73" s="163"/>
      <c r="H73" s="163"/>
      <c r="I73" s="163"/>
      <c r="J73" s="163"/>
    </row>
    <row r="74" spans="2:10" ht="12" customHeight="1" x14ac:dyDescent="0.2">
      <c r="B74" s="260" t="s">
        <v>112</v>
      </c>
      <c r="C74" s="260"/>
      <c r="D74" s="260"/>
      <c r="E74" s="260"/>
      <c r="F74" s="260"/>
      <c r="G74" s="260"/>
      <c r="H74" s="260"/>
      <c r="I74" s="260"/>
      <c r="J74" s="163"/>
    </row>
    <row r="75" spans="2:10" ht="12" customHeight="1" x14ac:dyDescent="0.2">
      <c r="B75" s="260"/>
      <c r="C75" s="260"/>
      <c r="D75" s="260"/>
      <c r="E75" s="260"/>
      <c r="F75" s="260"/>
      <c r="G75" s="260"/>
      <c r="H75" s="260"/>
      <c r="I75" s="260"/>
      <c r="J75" s="208"/>
    </row>
    <row r="76" spans="2:10" ht="12" customHeight="1" x14ac:dyDescent="0.2">
      <c r="B76" s="209"/>
      <c r="C76" s="209"/>
      <c r="D76" s="209"/>
      <c r="E76" s="209"/>
      <c r="F76" s="209"/>
      <c r="G76" s="209"/>
      <c r="H76" s="209"/>
      <c r="I76" s="208"/>
      <c r="J76" s="208"/>
    </row>
    <row r="77" spans="2:10" ht="18" x14ac:dyDescent="0.25">
      <c r="B77" s="246" t="s">
        <v>121</v>
      </c>
      <c r="C77" s="246"/>
      <c r="D77" s="246" t="s">
        <v>102</v>
      </c>
      <c r="E77" s="246"/>
      <c r="F77" s="246"/>
      <c r="G77" s="246"/>
      <c r="H77" s="246"/>
      <c r="I77" s="208"/>
      <c r="J77" s="208"/>
    </row>
    <row r="78" spans="2:10" ht="12" customHeight="1" x14ac:dyDescent="0.2">
      <c r="B78" s="208"/>
      <c r="C78" s="208"/>
      <c r="D78" s="208"/>
      <c r="E78" s="208"/>
      <c r="F78" s="208"/>
      <c r="G78" s="208"/>
      <c r="H78" s="208"/>
      <c r="I78" s="208"/>
      <c r="J78" s="208"/>
    </row>
    <row r="79" spans="2:10" ht="12" customHeight="1" x14ac:dyDescent="0.2">
      <c r="B79" s="208"/>
      <c r="C79" s="208"/>
      <c r="D79" s="208"/>
      <c r="E79" s="208"/>
      <c r="F79" s="208"/>
      <c r="G79" s="208"/>
      <c r="H79" s="208"/>
      <c r="I79" s="208"/>
      <c r="J79" s="208"/>
    </row>
    <row r="80" spans="2:10" ht="12" customHeight="1" thickBot="1" x14ac:dyDescent="0.25">
      <c r="B80" s="208"/>
      <c r="C80" s="208"/>
      <c r="D80" s="208"/>
      <c r="E80" s="208"/>
      <c r="F80" s="208"/>
      <c r="G80" s="208"/>
      <c r="H80" s="208"/>
      <c r="I80" s="208"/>
      <c r="J80" s="208"/>
    </row>
    <row r="81" spans="2:10" ht="12" customHeight="1" thickBot="1" x14ac:dyDescent="0.25">
      <c r="B81" s="11" t="s">
        <v>11</v>
      </c>
      <c r="C81" s="11" t="s">
        <v>10</v>
      </c>
      <c r="D81" s="183"/>
      <c r="E81" s="208"/>
      <c r="F81" s="208"/>
      <c r="G81" s="208"/>
      <c r="H81" s="208"/>
      <c r="I81" s="208"/>
      <c r="J81" s="208"/>
    </row>
    <row r="82" spans="2:10" ht="12" customHeight="1" thickBot="1" x14ac:dyDescent="0.25">
      <c r="B82" s="204" t="str">
        <f>B32</f>
        <v>Ene-nov 2020</v>
      </c>
      <c r="C82" s="139">
        <v>-63.9</v>
      </c>
      <c r="D82" s="181"/>
      <c r="E82" s="208"/>
      <c r="F82" s="208"/>
      <c r="G82" s="208"/>
      <c r="H82" s="208"/>
      <c r="I82" s="208"/>
      <c r="J82" s="208"/>
    </row>
    <row r="83" spans="2:10" ht="12" customHeight="1" x14ac:dyDescent="0.2">
      <c r="D83" s="182"/>
      <c r="E83" s="208"/>
      <c r="F83" s="208"/>
      <c r="G83" s="208"/>
      <c r="H83" s="208"/>
      <c r="I83" s="208"/>
      <c r="J83" s="208"/>
    </row>
    <row r="84" spans="2:10" ht="12" customHeight="1" x14ac:dyDescent="0.2">
      <c r="D84" s="182"/>
      <c r="E84" s="208"/>
      <c r="F84" s="208"/>
      <c r="G84" s="208"/>
      <c r="H84" s="208"/>
      <c r="I84" s="208"/>
      <c r="J84" s="208"/>
    </row>
    <row r="85" spans="2:10" ht="12" customHeight="1" x14ac:dyDescent="0.2">
      <c r="D85" s="182"/>
      <c r="E85" s="208"/>
      <c r="F85" s="208"/>
      <c r="G85" s="208"/>
      <c r="H85" s="208"/>
      <c r="I85" s="208"/>
      <c r="J85" s="208"/>
    </row>
    <row r="86" spans="2:10" ht="12" customHeight="1" x14ac:dyDescent="0.2">
      <c r="B86" s="184"/>
      <c r="C86" s="184"/>
      <c r="D86" s="182"/>
      <c r="E86" s="208"/>
      <c r="F86" s="208"/>
      <c r="G86" s="208"/>
      <c r="H86" s="208"/>
      <c r="I86" s="208"/>
      <c r="J86" s="208"/>
    </row>
    <row r="87" spans="2:10" ht="12" customHeight="1" x14ac:dyDescent="0.2">
      <c r="B87" s="184"/>
      <c r="C87" s="184"/>
      <c r="D87" s="182"/>
      <c r="E87" s="208"/>
      <c r="F87" s="208"/>
      <c r="G87" s="208"/>
      <c r="H87" s="208"/>
      <c r="I87" s="208"/>
      <c r="J87" s="208"/>
    </row>
    <row r="88" spans="2:10" ht="12" customHeight="1" x14ac:dyDescent="0.2">
      <c r="B88" s="184"/>
      <c r="C88" s="184"/>
      <c r="D88" s="182"/>
      <c r="E88" s="208"/>
      <c r="F88" s="208"/>
      <c r="G88" s="208"/>
      <c r="H88" s="208"/>
      <c r="I88" s="208"/>
      <c r="J88" s="208"/>
    </row>
    <row r="89" spans="2:10" ht="12" customHeight="1" x14ac:dyDescent="0.2">
      <c r="B89" s="184"/>
      <c r="C89" s="184"/>
      <c r="D89" s="208"/>
      <c r="E89" s="208"/>
      <c r="F89" s="208"/>
      <c r="G89" s="208"/>
      <c r="H89" s="208"/>
      <c r="I89" s="208"/>
      <c r="J89" s="208"/>
    </row>
    <row r="90" spans="2:10" ht="12" customHeight="1" x14ac:dyDescent="0.2">
      <c r="B90" s="184"/>
      <c r="C90" s="184"/>
      <c r="D90" s="208"/>
      <c r="E90" s="208"/>
      <c r="F90" s="208"/>
      <c r="G90" s="208"/>
      <c r="H90" s="208"/>
      <c r="I90" s="208"/>
      <c r="J90" s="208"/>
    </row>
    <row r="91" spans="2:10" ht="12" customHeight="1" x14ac:dyDescent="0.2">
      <c r="B91" s="184"/>
      <c r="C91" s="184"/>
      <c r="D91" s="208"/>
      <c r="E91" s="208"/>
      <c r="F91" s="208"/>
      <c r="G91" s="208"/>
      <c r="H91" s="208"/>
      <c r="I91" s="208"/>
      <c r="J91" s="208"/>
    </row>
    <row r="92" spans="2:10" ht="12.75" x14ac:dyDescent="0.2">
      <c r="B92" s="184"/>
      <c r="C92" s="184"/>
      <c r="D92" s="208"/>
      <c r="E92" s="208"/>
      <c r="F92" s="208"/>
      <c r="G92" s="208"/>
      <c r="H92" s="208"/>
      <c r="I92" s="208"/>
      <c r="J92" s="208"/>
    </row>
    <row r="93" spans="2:10" ht="12.75" x14ac:dyDescent="0.2">
      <c r="B93" s="184"/>
      <c r="C93" s="184"/>
      <c r="D93" s="208"/>
      <c r="E93" s="208"/>
      <c r="F93" s="208"/>
      <c r="G93" s="208"/>
      <c r="H93" s="208"/>
      <c r="I93" s="208"/>
      <c r="J93" s="208"/>
    </row>
    <row r="94" spans="2:10" ht="12.75" x14ac:dyDescent="0.2">
      <c r="B94" s="184"/>
      <c r="C94" s="184"/>
      <c r="D94" s="208"/>
      <c r="E94" s="208"/>
      <c r="F94" s="208"/>
      <c r="G94" s="208"/>
      <c r="H94" s="208"/>
      <c r="I94" s="208"/>
      <c r="J94" s="208"/>
    </row>
    <row r="95" spans="2:10" ht="12.75" x14ac:dyDescent="0.2">
      <c r="B95" s="184"/>
      <c r="C95" s="184"/>
      <c r="D95" s="208"/>
      <c r="E95" s="208"/>
      <c r="F95" s="208"/>
      <c r="G95" s="208"/>
      <c r="H95" s="208"/>
      <c r="I95" s="208"/>
      <c r="J95" s="208"/>
    </row>
    <row r="96" spans="2:10" ht="12.75" x14ac:dyDescent="0.2">
      <c r="B96" s="184"/>
      <c r="C96" s="184"/>
      <c r="D96" s="208"/>
      <c r="E96" s="208"/>
      <c r="F96" s="208"/>
      <c r="G96" s="208"/>
      <c r="H96" s="208"/>
      <c r="I96" s="208"/>
      <c r="J96" s="208"/>
    </row>
    <row r="97" spans="2:10" ht="12" customHeight="1" x14ac:dyDescent="0.2">
      <c r="B97" s="102" t="s">
        <v>122</v>
      </c>
      <c r="C97" s="184"/>
      <c r="D97" s="208"/>
      <c r="E97" s="208"/>
      <c r="F97" s="208"/>
      <c r="G97" s="208"/>
      <c r="H97" s="208"/>
      <c r="I97" s="208"/>
      <c r="J97" s="208"/>
    </row>
    <row r="98" spans="2:10" ht="12" customHeight="1" x14ac:dyDescent="0.2">
      <c r="B98" s="106" t="s">
        <v>13</v>
      </c>
      <c r="C98" s="184"/>
      <c r="D98" s="208"/>
      <c r="E98" s="208"/>
      <c r="F98" s="208"/>
      <c r="G98" s="208"/>
      <c r="H98" s="208"/>
      <c r="I98" s="208"/>
      <c r="J98" s="208"/>
    </row>
    <row r="99" spans="2:10" ht="12" customHeight="1" x14ac:dyDescent="0.2">
      <c r="B99" s="102" t="s">
        <v>109</v>
      </c>
      <c r="C99" s="184"/>
      <c r="D99" s="208"/>
      <c r="E99" s="208"/>
      <c r="F99" s="208"/>
      <c r="G99" s="208"/>
      <c r="H99" s="208"/>
      <c r="I99" s="208"/>
      <c r="J99" s="208"/>
    </row>
    <row r="100" spans="2:10" ht="12" customHeight="1" x14ac:dyDescent="0.2">
      <c r="B100" s="260" t="s">
        <v>112</v>
      </c>
      <c r="C100" s="260"/>
      <c r="D100" s="260"/>
      <c r="E100" s="260"/>
      <c r="F100" s="260"/>
      <c r="G100" s="260"/>
      <c r="H100" s="260"/>
      <c r="I100" s="260"/>
      <c r="J100" s="208"/>
    </row>
    <row r="101" spans="2:10" ht="12" customHeight="1" x14ac:dyDescent="0.2">
      <c r="B101" s="260"/>
      <c r="C101" s="260"/>
      <c r="D101" s="260"/>
      <c r="E101" s="260"/>
      <c r="F101" s="260"/>
      <c r="G101" s="260"/>
      <c r="H101" s="260"/>
      <c r="I101" s="260"/>
      <c r="J101" s="208"/>
    </row>
  </sheetData>
  <mergeCells count="11">
    <mergeCell ref="B100:I101"/>
    <mergeCell ref="B1:H1"/>
    <mergeCell ref="B23:H24"/>
    <mergeCell ref="B3:H3"/>
    <mergeCell ref="B4:H4"/>
    <mergeCell ref="B51:H51"/>
    <mergeCell ref="B26:H26"/>
    <mergeCell ref="B27:H27"/>
    <mergeCell ref="B46:H47"/>
    <mergeCell ref="B74:I75"/>
    <mergeCell ref="B77:H77"/>
  </mergeCells>
  <phoneticPr fontId="5" type="noConversion"/>
  <printOptions horizontalCentered="1"/>
  <pageMargins left="0.78740157480314965" right="0.78740157480314965" top="1.1811023622047245" bottom="1.1811023622047245" header="0.78740157480314965" footer="0.78740157480314965"/>
  <pageSetup scale="80" orientation="portrait" r:id="rId1"/>
  <headerFooter alignWithMargins="0">
    <oddHeader>&amp;L&amp;"Tahoma,Negrita Cursiva"Sección 5: Turismo&amp;R&amp;G</oddHeader>
    <oddFooter>&amp;L&amp;"Tahoma,Negrita Cursiva"Oficina de Estudios Económicos&amp;R&amp;D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pg. 10</vt:lpstr>
      <vt:lpstr>pg. 11</vt:lpstr>
      <vt:lpstr>pg. 12</vt:lpstr>
      <vt:lpstr>pg. 13</vt:lpstr>
      <vt:lpstr>pg. 14</vt:lpstr>
      <vt:lpstr>'pg. 10'!Área_de_impresión</vt:lpstr>
      <vt:lpstr>'pg. 11'!Área_de_impresión</vt:lpstr>
      <vt:lpstr>'pg. 12'!Área_de_impresión</vt:lpstr>
      <vt:lpstr>'pg. 13'!Área_de_impresión</vt:lpstr>
      <vt:lpstr>'pg. 14'!Área_de_impresión</vt:lpstr>
    </vt:vector>
  </TitlesOfParts>
  <Company>MINISTERIO DE COMERCIO, INDUSTRIA Y TURISMO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Estadísticas Intercambiables</dc:title>
  <dc:subject>05 Sección Turismo</dc:subject>
  <dc:creator>Nataly Andrea Pedraza Jimenez</dc:creator>
  <cp:keywords>Elaboró: Nataly Andrea Pedraza Jimenez</cp:keywords>
  <dc:description>Elaboró: Nataly Andrea Pedraza Jimenez_x000d_
Revisó y Aprobó: Clara Martin _x000d_
Fecha: 27/01/2021</dc:description>
  <cp:lastModifiedBy>Nataly Andrea Pedraza Jimenez - Cont</cp:lastModifiedBy>
  <cp:lastPrinted>2020-02-28T16:27:22Z</cp:lastPrinted>
  <dcterms:created xsi:type="dcterms:W3CDTF">2007-05-16T15:40:44Z</dcterms:created>
  <dcterms:modified xsi:type="dcterms:W3CDTF">2021-01-27T14:07:44Z</dcterms:modified>
</cp:coreProperties>
</file>