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696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<sst xmlns="http://schemas.openxmlformats.org/spreadsheetml/2006/main" count="80" uniqueCount="38">
  <si>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</si>
  <si>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</si>
  <si>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</si>
  <si>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</si>
  <si>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</si>
  <si>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</si>
  <si>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</si>
  <si>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</si>
  <si>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</si>
  <si>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</si>
  <si>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</si>
  <si>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</si>
  <si>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</si>
  <si>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</si>
  <si>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</si>
  <si>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</si>
  <si>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</si>
  <si>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</si>
  <si>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</si>
  <si>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</si>
  <si>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COMPROMISOS       ($)</t>
  </si>
  <si>
    <t xml:space="preserve">   PAGOS                 ($)</t>
  </si>
  <si>
    <t>B</t>
  </si>
  <si>
    <t>A</t>
  </si>
  <si>
    <t>C</t>
  </si>
  <si>
    <t>TOTAL  (A+C)</t>
  </si>
  <si>
    <t>TOTAL  (A+B+C)</t>
  </si>
  <si>
    <t>SERVICIO DE LA DEUDA PUBLICA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</si>
  <si>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</si>
  <si>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</si>
  <si>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</si>
  <si>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 xml:space="preserve">INFORME DE EJECUCIÓN PRESUPUESTAL ACUMULADA  DICIEMBRE 31 DE  2023  </t>
  </si>
  <si>
    <t xml:space="preserve">INFORME DE EJECUCIÓN PRESUPUESTAL ACUMULADA DICIEMBRE 31 DE 2023 </t>
  </si>
  <si>
    <t xml:space="preserve">INFORME DE EJECUCIÓN PRESUPUESTAL ACUMULADA DICIEMBRE 31 DE 2023   </t>
  </si>
  <si>
    <t xml:space="preserve">GENERADO: ENERO 22 DE 2024 </t>
  </si>
  <si>
    <t>MINISTERIO DE COMERCIO INDUSTRIA Y TURISMO - UNIDAD EJECUTORA 3501-02 DIRECCIÓN GENERAL DE COMERCIO EXTERIOR</t>
  </si>
  <si>
    <t>RESERVAS PRESUPUESTALES ($)</t>
  </si>
  <si>
    <t>OBL  /APR   (%)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</si>
</sst>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name val="Montserrat"/>
      <family val="0"/>
    </font>
    <font>
      <b/>
      <sz val="7"/>
      <name val="Montserrat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Montserrat"/>
      <family val="0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3" tint="-0.4999699890613556"/>
      <name val="Arial"/>
      <family val="2"/>
    </font>
    <font>
      <sz val="10"/>
      <color rgb="FF000000"/>
      <name val="Arial"/>
      <family val="2"/>
    </font>
    <font>
      <sz val="10"/>
      <color theme="1" tint="0.04998999834060669"/>
      <name val="Arial"/>
      <family val="2"/>
    </font>
    <font>
      <b/>
      <sz val="10"/>
      <color rgb="FF000000"/>
      <name val="Arial"/>
      <family val="2"/>
    </font>
    <font>
      <b/>
      <sz val="9"/>
      <color theme="1" tint="0.04998999834060669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>
        <color indexed="63"/>
      </bottom>
    </border>
    <border>
      <left style="thick">
        <color theme="1" tint="0.04998999834060669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 style="thick">
        <color theme="1" tint="0.04998999834060669"/>
      </right>
      <top>
        <color indexed="63"/>
      </top>
      <bottom style="thick">
        <color theme="1" tint="0.04998999834060669"/>
      </bottom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 style="thick">
        <color theme="1" tint="0.04998999834060669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>
        <color theme="1" tint="0.04998999834060669"/>
      </right>
      <top style="thick">
        <color theme="1" tint="0.04998999834060669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38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 wrapText="1"/>
    </xf>
    <xf numFmtId="4" fontId="60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61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60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10" fontId="62" fillId="33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 vertical="center" wrapText="1"/>
    </xf>
    <xf numFmtId="10" fontId="3" fillId="33" borderId="11" xfId="0" applyNumberFormat="1" applyFont="1" applyFill="1" applyBorder="1" applyAlignment="1">
      <alignment horizontal="right" vertical="center" wrapText="1"/>
    </xf>
    <xf numFmtId="10" fontId="62" fillId="2" borderId="0" xfId="0" applyNumberFormat="1" applyFont="1" applyFill="1" applyBorder="1" applyAlignment="1">
      <alignment horizontal="right" vertical="center" wrapText="1"/>
    </xf>
    <xf numFmtId="10" fontId="62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10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63" fillId="34" borderId="12" xfId="0" applyFont="1" applyFill="1" applyBorder="1" applyAlignment="1">
      <alignment/>
    </xf>
    <xf numFmtId="0" fontId="64" fillId="34" borderId="13" xfId="0" applyFont="1" applyFill="1" applyBorder="1" applyAlignment="1">
      <alignment horizontal="center" vertical="center"/>
    </xf>
    <xf numFmtId="4" fontId="64" fillId="34" borderId="13" xfId="0" applyNumberFormat="1" applyFont="1" applyFill="1" applyBorder="1" applyAlignment="1">
      <alignment horizontal="center" vertical="justify" wrapText="1"/>
    </xf>
    <xf numFmtId="0" fontId="64" fillId="34" borderId="13" xfId="0" applyFont="1" applyFill="1" applyBorder="1" applyAlignment="1">
      <alignment horizontal="center" vertical="justify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2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4" fillId="2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10" fontId="62" fillId="33" borderId="11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10" fontId="62" fillId="2" borderId="18" xfId="0" applyNumberFormat="1" applyFont="1" applyFill="1" applyBorder="1" applyAlignment="1">
      <alignment horizontal="right" vertical="center" wrapText="1"/>
    </xf>
    <xf numFmtId="10" fontId="62" fillId="2" borderId="19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65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/>
    </xf>
    <xf numFmtId="0" fontId="66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6" xfId="0" applyFont="1" applyBorder="1" applyAlignment="1">
      <alignment/>
    </xf>
    <xf numFmtId="4" fontId="4" fillId="2" borderId="18" xfId="0" applyNumberFormat="1" applyFont="1" applyFill="1" applyBorder="1" applyAlignment="1">
      <alignment horizontal="right" vertical="center" wrapText="1"/>
    </xf>
    <xf numFmtId="4" fontId="3" fillId="33" borderId="16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67" fillId="0" borderId="0" xfId="0" applyNumberFormat="1" applyFont="1" applyFill="1" applyBorder="1" applyAlignment="1">
      <alignment horizontal="right" vertical="center" wrapText="1" readingOrder="1"/>
    </xf>
    <xf numFmtId="4" fontId="4" fillId="2" borderId="0" xfId="0" applyNumberFormat="1" applyFont="1" applyFill="1" applyBorder="1" applyAlignment="1">
      <alignment vertical="center" wrapText="1"/>
    </xf>
    <xf numFmtId="4" fontId="60" fillId="0" borderId="0" xfId="0" applyNumberFormat="1" applyFont="1" applyFill="1" applyBorder="1" applyAlignment="1">
      <alignment horizontal="right" vertical="center" wrapText="1" readingOrder="1"/>
    </xf>
    <xf numFmtId="0" fontId="62" fillId="2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vertical="center" wrapText="1"/>
    </xf>
    <xf numFmtId="10" fontId="68" fillId="2" borderId="0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4" fillId="2" borderId="20" xfId="0" applyNumberFormat="1" applyFont="1" applyFill="1" applyBorder="1" applyAlignment="1">
      <alignment horizontal="right" vertical="center" wrapText="1"/>
    </xf>
    <xf numFmtId="10" fontId="4" fillId="2" borderId="21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10" fontId="3" fillId="0" borderId="21" xfId="0" applyNumberFormat="1" applyFont="1" applyFill="1" applyBorder="1" applyAlignment="1">
      <alignment horizontal="right" vertical="center" wrapText="1"/>
    </xf>
    <xf numFmtId="4" fontId="62" fillId="2" borderId="20" xfId="0" applyNumberFormat="1" applyFont="1" applyFill="1" applyBorder="1" applyAlignment="1">
      <alignment horizontal="right" vertical="center" wrapText="1"/>
    </xf>
    <xf numFmtId="10" fontId="62" fillId="2" borderId="21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10" fontId="4" fillId="33" borderId="21" xfId="0" applyNumberFormat="1" applyFont="1" applyFill="1" applyBorder="1" applyAlignment="1">
      <alignment horizontal="right" vertical="center" wrapText="1"/>
    </xf>
    <xf numFmtId="4" fontId="4" fillId="2" borderId="22" xfId="0" applyNumberFormat="1" applyFont="1" applyFill="1" applyBorder="1" applyAlignment="1">
      <alignment horizontal="right" vertical="center" wrapText="1"/>
    </xf>
    <xf numFmtId="10" fontId="4" fillId="2" borderId="23" xfId="0" applyNumberFormat="1" applyFont="1" applyFill="1" applyBorder="1" applyAlignment="1">
      <alignment horizontal="right" vertical="center" wrapText="1"/>
    </xf>
    <xf numFmtId="10" fontId="4" fillId="2" borderId="24" xfId="0" applyNumberFormat="1" applyFont="1" applyFill="1" applyBorder="1" applyAlignment="1">
      <alignment horizontal="right" vertical="center" wrapText="1"/>
    </xf>
    <xf numFmtId="0" fontId="63" fillId="34" borderId="25" xfId="0" applyFont="1" applyFill="1" applyBorder="1" applyAlignment="1">
      <alignment/>
    </xf>
    <xf numFmtId="0" fontId="64" fillId="34" borderId="26" xfId="0" applyFont="1" applyFill="1" applyBorder="1" applyAlignment="1">
      <alignment horizontal="center" vertical="center"/>
    </xf>
    <xf numFmtId="4" fontId="64" fillId="34" borderId="26" xfId="0" applyNumberFormat="1" applyFont="1" applyFill="1" applyBorder="1" applyAlignment="1">
      <alignment horizontal="center" vertical="justify" wrapText="1"/>
    </xf>
    <xf numFmtId="0" fontId="64" fillId="34" borderId="26" xfId="0" applyFont="1" applyFill="1" applyBorder="1" applyAlignment="1">
      <alignment horizontal="center" vertical="justify" wrapText="1"/>
    </xf>
    <xf numFmtId="0" fontId="3" fillId="0" borderId="20" xfId="0" applyFont="1" applyBorder="1" applyAlignment="1">
      <alignment/>
    </xf>
    <xf numFmtId="0" fontId="4" fillId="2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0" fontId="62" fillId="2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4" fontId="4" fillId="2" borderId="23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/>
    </xf>
    <xf numFmtId="0" fontId="4" fillId="2" borderId="18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62" fillId="2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4" fontId="3" fillId="0" borderId="27" xfId="0" applyNumberFormat="1" applyFont="1" applyBorder="1" applyAlignment="1">
      <alignment/>
    </xf>
    <xf numFmtId="4" fontId="4" fillId="2" borderId="27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/>
    </xf>
    <xf numFmtId="4" fontId="9" fillId="2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10" fillId="33" borderId="0" xfId="0" applyNumberFormat="1" applyFont="1" applyFill="1" applyBorder="1" applyAlignment="1">
      <alignment horizontal="right" vertical="center" wrapText="1"/>
    </xf>
    <xf numFmtId="4" fontId="9" fillId="2" borderId="23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11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10" fontId="3" fillId="0" borderId="11" xfId="0" applyNumberFormat="1" applyFont="1" applyFill="1" applyBorder="1" applyAlignment="1">
      <alignment horizontal="right" vertical="center" wrapText="1"/>
    </xf>
    <xf numFmtId="10" fontId="4" fillId="0" borderId="11" xfId="0" applyNumberFormat="1" applyFont="1" applyFill="1" applyBorder="1" applyAlignment="1">
      <alignment horizontal="right" vertical="center" wrapText="1"/>
    </xf>
    <xf numFmtId="4" fontId="4" fillId="2" borderId="28" xfId="0" applyNumberFormat="1" applyFont="1" applyFill="1" applyBorder="1" applyAlignment="1">
      <alignment horizontal="right" vertical="center" wrapText="1"/>
    </xf>
    <xf numFmtId="10" fontId="4" fillId="2" borderId="18" xfId="0" applyNumberFormat="1" applyFont="1" applyFill="1" applyBorder="1" applyAlignment="1">
      <alignment horizontal="right" vertical="center" wrapText="1"/>
    </xf>
    <xf numFmtId="10" fontId="4" fillId="2" borderId="19" xfId="0" applyNumberFormat="1" applyFont="1" applyFill="1" applyBorder="1" applyAlignment="1">
      <alignment horizontal="right" vertical="center" wrapText="1"/>
    </xf>
    <xf numFmtId="4" fontId="60" fillId="0" borderId="0" xfId="0" applyNumberFormat="1" applyFont="1" applyFill="1" applyBorder="1" applyAlignment="1">
      <alignment vertical="center" wrapText="1"/>
    </xf>
    <xf numFmtId="4" fontId="60" fillId="0" borderId="0" xfId="54" applyNumberFormat="1" applyFont="1" applyFill="1" applyBorder="1" applyAlignment="1">
      <alignment vertical="center" wrapText="1"/>
      <protection/>
    </xf>
    <xf numFmtId="4" fontId="66" fillId="2" borderId="0" xfId="0" applyNumberFormat="1" applyFont="1" applyFill="1" applyBorder="1" applyAlignment="1">
      <alignment vertical="center" wrapText="1"/>
    </xf>
    <xf numFmtId="4" fontId="66" fillId="2" borderId="0" xfId="54" applyNumberFormat="1" applyFont="1" applyFill="1" applyBorder="1" applyAlignment="1">
      <alignment vertical="center" wrapText="1"/>
      <protection/>
    </xf>
    <xf numFmtId="4" fontId="69" fillId="0" borderId="0" xfId="0" applyNumberFormat="1" applyFont="1" applyFill="1" applyBorder="1" applyAlignment="1">
      <alignment horizontal="right" vertical="center" wrapText="1" readingOrder="1"/>
    </xf>
    <xf numFmtId="4" fontId="70" fillId="0" borderId="0" xfId="0" applyNumberFormat="1" applyFont="1" applyFill="1" applyBorder="1" applyAlignment="1">
      <alignment horizontal="right" vertical="center" wrapText="1" readingOrder="1"/>
    </xf>
    <xf numFmtId="4" fontId="69" fillId="0" borderId="0" xfId="54" applyNumberFormat="1" applyFont="1" applyFill="1" applyBorder="1" applyAlignment="1">
      <alignment horizontal="right" vertical="center" wrapText="1" readingOrder="1"/>
      <protection/>
    </xf>
    <xf numFmtId="4" fontId="71" fillId="2" borderId="0" xfId="0" applyNumberFormat="1" applyFont="1" applyFill="1" applyBorder="1" applyAlignment="1">
      <alignment horizontal="right" vertical="center" wrapText="1" readingOrder="1"/>
    </xf>
    <xf numFmtId="7" fontId="1" fillId="0" borderId="0" xfId="0" applyNumberFormat="1" applyFont="1" applyFill="1" applyBorder="1" applyAlignment="1">
      <alignment/>
    </xf>
    <xf numFmtId="0" fontId="64" fillId="35" borderId="26" xfId="0" applyFont="1" applyFill="1" applyBorder="1" applyAlignment="1">
      <alignment horizontal="center" vertical="justify" wrapText="1"/>
    </xf>
    <xf numFmtId="0" fontId="64" fillId="35" borderId="26" xfId="0" applyFont="1" applyFill="1" applyBorder="1" applyAlignment="1">
      <alignment horizontal="center" vertical="justify"/>
    </xf>
    <xf numFmtId="0" fontId="64" fillId="35" borderId="29" xfId="0" applyFont="1" applyFill="1" applyBorder="1" applyAlignment="1">
      <alignment horizontal="center" vertical="justify"/>
    </xf>
    <xf numFmtId="0" fontId="62" fillId="36" borderId="13" xfId="0" applyFont="1" applyFill="1" applyBorder="1" applyAlignment="1">
      <alignment horizontal="center" vertical="justify" wrapText="1"/>
    </xf>
    <xf numFmtId="0" fontId="72" fillId="2" borderId="12" xfId="0" applyFont="1" applyFill="1" applyBorder="1" applyAlignment="1">
      <alignment horizontal="center" vertical="justify" wrapText="1"/>
    </xf>
    <xf numFmtId="0" fontId="12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1609725</xdr:colOff>
      <xdr:row>2</xdr:row>
      <xdr:rowOff>85725</xdr:rowOff>
    </xdr:to>
    <xdr:pic>
      <xdr:nvPicPr>
        <xdr:cNvPr id="1" name="Imagen 2" descr="cid:image001.png@01D98E73.A0D70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371475</xdr:colOff>
      <xdr:row>0</xdr:row>
      <xdr:rowOff>0</xdr:rowOff>
    </xdr:from>
    <xdr:to>
      <xdr:col>13</xdr:col>
      <xdr:colOff>542925</xdr:colOff>
      <xdr:row>2</xdr:row>
      <xdr:rowOff>152400</xdr:rowOff>
    </xdr:to>
    <xdr:pic>
      <xdr:nvPicPr>
        <xdr:cNvPr id="2" name="Imagen 2" descr="Logo Ministerio de Comercio, Industria y Turis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77775" y="0"/>
          <a:ext cx="2343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115" zoomScaleNormal="115" zoomScalePageLayoutView="0" workbookViewId="0" topLeftCell="A3">
      <selection activeCell="B51" sqref="B51"/>
    </sheetView>
  </sheetViews>
  <sheetFormatPr defaultColWidth="11.421875" defaultRowHeight="12.75"/>
  <cols>
    <col min="1" max="1" width="2.57421875" style="0" customWidth="1"/>
    <col min="2" max="2" width="35.5742187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19.28125" style="0" customWidth="1"/>
    <col min="7" max="7" width="18.421875" style="0" customWidth="1"/>
    <col min="8" max="8" width="19.421875" style="0" customWidth="1"/>
    <col min="9" max="9" width="19.28125" style="0" customWidth="1"/>
    <col min="10" max="10" width="18.421875" style="0" customWidth="1"/>
    <col min="11" max="11" width="16.57421875" style="0" customWidth="1"/>
    <col min="12" max="12" width="7.8515625" style="0" customWidth="1"/>
    <col min="13" max="13" width="8.140625" style="0" customWidth="1"/>
    <col min="14" max="14" width="8.421875" style="0" customWidth="1"/>
  </cols>
  <sheetData>
    <row r="1" ht="12.75">
      <c r="K1" s="1"/>
    </row>
    <row r="2" spans="1:14" ht="15.75">
      <c r="A2" s="137" t="s">
        <v>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1" customHeight="1">
      <c r="A3" s="137" t="s">
        <v>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9.5" customHeight="1" thickBot="1">
      <c r="A4" s="101"/>
      <c r="B4" s="101"/>
      <c r="C4" s="116"/>
      <c r="D4" s="116"/>
      <c r="E4" s="102"/>
      <c r="F4" s="102"/>
      <c r="G4" s="102"/>
      <c r="H4" s="102"/>
      <c r="I4" s="102"/>
      <c r="J4" s="104" t="s">
        <v>34</v>
      </c>
      <c r="K4" s="102"/>
      <c r="L4" s="103"/>
      <c r="M4" s="103"/>
      <c r="N4" s="103"/>
    </row>
    <row r="5" spans="1:14" ht="43.5" customHeight="1" thickBot="1" thickTop="1">
      <c r="A5" s="36"/>
      <c r="B5" s="37" t="s">
        <v>3</v>
      </c>
      <c r="C5" s="38" t="s">
        <v>11</v>
      </c>
      <c r="D5" s="39" t="s">
        <v>6</v>
      </c>
      <c r="E5" s="38" t="s">
        <v>15</v>
      </c>
      <c r="F5" s="38" t="s">
        <v>16</v>
      </c>
      <c r="G5" s="39" t="s">
        <v>20</v>
      </c>
      <c r="H5" s="135" t="s">
        <v>36</v>
      </c>
      <c r="I5" s="39" t="s">
        <v>19</v>
      </c>
      <c r="J5" s="39" t="s">
        <v>21</v>
      </c>
      <c r="K5" s="136" t="s">
        <v>7</v>
      </c>
      <c r="L5" s="132" t="s">
        <v>9</v>
      </c>
      <c r="M5" s="133" t="s">
        <v>37</v>
      </c>
      <c r="N5" s="134" t="s">
        <v>8</v>
      </c>
    </row>
    <row r="6" spans="1:14" ht="9.75" customHeight="1">
      <c r="A6" s="40"/>
      <c r="B6" s="3"/>
      <c r="C6" s="3"/>
      <c r="D6" s="3"/>
      <c r="E6" s="3"/>
      <c r="F6" s="3"/>
      <c r="G6" s="3"/>
      <c r="H6" s="3"/>
      <c r="I6" s="3"/>
      <c r="J6" s="3"/>
      <c r="K6" s="40"/>
      <c r="L6" s="3"/>
      <c r="M6" s="3"/>
      <c r="N6" s="41"/>
    </row>
    <row r="7" spans="1:14" ht="18" customHeight="1">
      <c r="A7" s="42" t="s">
        <v>23</v>
      </c>
      <c r="B7" s="35" t="s">
        <v>0</v>
      </c>
      <c r="C7" s="31">
        <f>SUM(C8:C11)</f>
        <v>409808042000</v>
      </c>
      <c r="D7" s="31">
        <f aca="true" t="shared" si="0" ref="D7:J7">SUM(D8:D11)</f>
        <v>470939801550</v>
      </c>
      <c r="E7" s="31">
        <f t="shared" si="0"/>
        <v>53338000</v>
      </c>
      <c r="F7" s="31">
        <f t="shared" si="0"/>
        <v>470886463550</v>
      </c>
      <c r="G7" s="31">
        <f t="shared" si="0"/>
        <v>465271090791.97003</v>
      </c>
      <c r="H7" s="31">
        <f aca="true" t="shared" si="1" ref="H7:H13">+G7-I7</f>
        <v>10649017882.070007</v>
      </c>
      <c r="I7" s="31">
        <f t="shared" si="0"/>
        <v>454622072909.9</v>
      </c>
      <c r="J7" s="31">
        <f t="shared" si="0"/>
        <v>454622072909.9</v>
      </c>
      <c r="K7" s="51">
        <f aca="true" t="shared" si="2" ref="K7:K13">+F7-G7</f>
        <v>5615372758.029968</v>
      </c>
      <c r="L7" s="28">
        <f aca="true" t="shared" si="3" ref="L7:L13">+G7/F7</f>
        <v>0.988074890249136</v>
      </c>
      <c r="M7" s="28">
        <f aca="true" t="shared" si="4" ref="M7:M13">+I7/F7</f>
        <v>0.9654600590607698</v>
      </c>
      <c r="N7" s="33">
        <f aca="true" t="shared" si="5" ref="N7:N13">+J7/F7</f>
        <v>0.9654600590607698</v>
      </c>
    </row>
    <row r="8" spans="1:14" ht="29.25" customHeight="1">
      <c r="A8" s="43"/>
      <c r="B8" s="18" t="s">
        <v>1</v>
      </c>
      <c r="C8" s="16">
        <f aca="true" t="shared" si="6" ref="C8:J11">+C23+C38</f>
        <v>61470414000</v>
      </c>
      <c r="D8" s="16">
        <f t="shared" si="6"/>
        <v>64633414000</v>
      </c>
      <c r="E8" s="16">
        <f t="shared" si="6"/>
        <v>53338000</v>
      </c>
      <c r="F8" s="16">
        <f t="shared" si="6"/>
        <v>64580076000</v>
      </c>
      <c r="G8" s="16">
        <f t="shared" si="6"/>
        <v>60692168933.1</v>
      </c>
      <c r="H8" s="16">
        <f t="shared" si="1"/>
        <v>75953372.25</v>
      </c>
      <c r="I8" s="16">
        <f t="shared" si="6"/>
        <v>60616215560.85</v>
      </c>
      <c r="J8" s="16">
        <f t="shared" si="6"/>
        <v>60616215560.85</v>
      </c>
      <c r="K8" s="60">
        <f t="shared" si="2"/>
        <v>3887907066.9000015</v>
      </c>
      <c r="L8" s="19">
        <f t="shared" si="3"/>
        <v>0.9397971122409332</v>
      </c>
      <c r="M8" s="19">
        <f t="shared" si="4"/>
        <v>0.9386210007069363</v>
      </c>
      <c r="N8" s="27">
        <f t="shared" si="5"/>
        <v>0.9386210007069363</v>
      </c>
    </row>
    <row r="9" spans="1:14" ht="25.5" customHeight="1">
      <c r="A9" s="43"/>
      <c r="B9" s="20" t="s">
        <v>13</v>
      </c>
      <c r="C9" s="16">
        <f t="shared" si="6"/>
        <v>22540426000</v>
      </c>
      <c r="D9" s="16">
        <f t="shared" si="6"/>
        <v>23277903480</v>
      </c>
      <c r="E9" s="16">
        <f t="shared" si="6"/>
        <v>0</v>
      </c>
      <c r="F9" s="16">
        <f t="shared" si="6"/>
        <v>23277903480</v>
      </c>
      <c r="G9" s="16">
        <f t="shared" si="6"/>
        <v>22603554105.21</v>
      </c>
      <c r="H9" s="16">
        <f t="shared" si="1"/>
        <v>232304959.8199997</v>
      </c>
      <c r="I9" s="16">
        <f t="shared" si="6"/>
        <v>22371249145.39</v>
      </c>
      <c r="J9" s="16">
        <f t="shared" si="6"/>
        <v>22371249145.39</v>
      </c>
      <c r="K9" s="60">
        <f t="shared" si="2"/>
        <v>674349374.7900009</v>
      </c>
      <c r="L9" s="19">
        <f t="shared" si="3"/>
        <v>0.9710304935592936</v>
      </c>
      <c r="M9" s="19">
        <f t="shared" si="4"/>
        <v>0.9610508594389102</v>
      </c>
      <c r="N9" s="27">
        <f t="shared" si="5"/>
        <v>0.9610508594389102</v>
      </c>
    </row>
    <row r="10" spans="1:14" ht="26.25" customHeight="1">
      <c r="A10" s="43"/>
      <c r="B10" s="18" t="s">
        <v>4</v>
      </c>
      <c r="C10" s="16">
        <f t="shared" si="6"/>
        <v>310240582000</v>
      </c>
      <c r="D10" s="16">
        <f t="shared" si="6"/>
        <v>366739341550</v>
      </c>
      <c r="E10" s="16">
        <f t="shared" si="6"/>
        <v>0</v>
      </c>
      <c r="F10" s="16">
        <f t="shared" si="6"/>
        <v>366739341550</v>
      </c>
      <c r="G10" s="16">
        <f t="shared" si="6"/>
        <v>366380175840.66003</v>
      </c>
      <c r="H10" s="16">
        <f t="shared" si="1"/>
        <v>10340759550</v>
      </c>
      <c r="I10" s="16">
        <f t="shared" si="6"/>
        <v>356039416290.66003</v>
      </c>
      <c r="J10" s="16">
        <f t="shared" si="6"/>
        <v>356039416290.66003</v>
      </c>
      <c r="K10" s="60">
        <f t="shared" si="2"/>
        <v>359165709.3399658</v>
      </c>
      <c r="L10" s="19">
        <f t="shared" si="3"/>
        <v>0.9990206512674044</v>
      </c>
      <c r="M10" s="19">
        <f t="shared" si="4"/>
        <v>0.970824168429497</v>
      </c>
      <c r="N10" s="27">
        <f t="shared" si="5"/>
        <v>0.970824168429497</v>
      </c>
    </row>
    <row r="11" spans="1:14" ht="24.75" customHeight="1">
      <c r="A11" s="43"/>
      <c r="B11" s="21" t="s">
        <v>18</v>
      </c>
      <c r="C11" s="16">
        <f t="shared" si="6"/>
        <v>15556620000</v>
      </c>
      <c r="D11" s="16">
        <f t="shared" si="6"/>
        <v>16289142520</v>
      </c>
      <c r="E11" s="16">
        <f t="shared" si="6"/>
        <v>0</v>
      </c>
      <c r="F11" s="16">
        <f t="shared" si="6"/>
        <v>16289142520</v>
      </c>
      <c r="G11" s="16">
        <f t="shared" si="6"/>
        <v>15595191913</v>
      </c>
      <c r="H11" s="16">
        <f t="shared" si="1"/>
        <v>0</v>
      </c>
      <c r="I11" s="16">
        <f t="shared" si="6"/>
        <v>15595191913</v>
      </c>
      <c r="J11" s="16">
        <f t="shared" si="6"/>
        <v>15595191913</v>
      </c>
      <c r="K11" s="60">
        <f t="shared" si="2"/>
        <v>693950607</v>
      </c>
      <c r="L11" s="19">
        <f t="shared" si="3"/>
        <v>0.9573979657831614</v>
      </c>
      <c r="M11" s="19">
        <f t="shared" si="4"/>
        <v>0.9573979657831614</v>
      </c>
      <c r="N11" s="27">
        <f t="shared" si="5"/>
        <v>0.9573979657831614</v>
      </c>
    </row>
    <row r="12" spans="1:14" ht="23.25" customHeight="1">
      <c r="A12" s="44" t="s">
        <v>22</v>
      </c>
      <c r="B12" s="54" t="s">
        <v>27</v>
      </c>
      <c r="C12" s="31">
        <f>+C27</f>
        <v>1015261019</v>
      </c>
      <c r="D12" s="31">
        <f aca="true" t="shared" si="7" ref="D12:J12">+D27</f>
        <v>1015261019</v>
      </c>
      <c r="E12" s="31">
        <f t="shared" si="7"/>
        <v>0</v>
      </c>
      <c r="F12" s="31">
        <f t="shared" si="7"/>
        <v>1015261019</v>
      </c>
      <c r="G12" s="31">
        <f t="shared" si="7"/>
        <v>1015261019</v>
      </c>
      <c r="H12" s="31">
        <f t="shared" si="1"/>
        <v>0</v>
      </c>
      <c r="I12" s="31">
        <f t="shared" si="7"/>
        <v>1015261019</v>
      </c>
      <c r="J12" s="31">
        <f t="shared" si="7"/>
        <v>1015261019</v>
      </c>
      <c r="K12" s="51">
        <f t="shared" si="2"/>
        <v>0</v>
      </c>
      <c r="L12" s="28">
        <f t="shared" si="3"/>
        <v>1</v>
      </c>
      <c r="M12" s="28">
        <f t="shared" si="4"/>
        <v>1</v>
      </c>
      <c r="N12" s="33">
        <f t="shared" si="5"/>
        <v>1</v>
      </c>
    </row>
    <row r="13" spans="1:14" ht="21" customHeight="1">
      <c r="A13" s="44" t="s">
        <v>24</v>
      </c>
      <c r="B13" s="35" t="s">
        <v>2</v>
      </c>
      <c r="C13" s="31">
        <f aca="true" t="shared" si="8" ref="C13:J13">+C28+C42</f>
        <v>310330230533</v>
      </c>
      <c r="D13" s="31">
        <f t="shared" si="8"/>
        <v>447580230533</v>
      </c>
      <c r="E13" s="31">
        <f t="shared" si="8"/>
        <v>0</v>
      </c>
      <c r="F13" s="31">
        <f t="shared" si="8"/>
        <v>447580230533</v>
      </c>
      <c r="G13" s="31">
        <f t="shared" si="8"/>
        <v>443120342428.14996</v>
      </c>
      <c r="H13" s="31">
        <f t="shared" si="1"/>
        <v>285858936019.7399</v>
      </c>
      <c r="I13" s="31">
        <f t="shared" si="8"/>
        <v>157261406408.41003</v>
      </c>
      <c r="J13" s="31">
        <f t="shared" si="8"/>
        <v>157261406408.41003</v>
      </c>
      <c r="K13" s="51">
        <f t="shared" si="2"/>
        <v>4459888104.850037</v>
      </c>
      <c r="L13" s="28">
        <f t="shared" si="3"/>
        <v>0.9900355560844611</v>
      </c>
      <c r="M13" s="28">
        <f t="shared" si="4"/>
        <v>0.35135914341242375</v>
      </c>
      <c r="N13" s="29">
        <f t="shared" si="5"/>
        <v>0.35135914341242375</v>
      </c>
    </row>
    <row r="14" spans="1:14" ht="7.5" customHeight="1">
      <c r="A14" s="45"/>
      <c r="B14" s="22"/>
      <c r="C14" s="23"/>
      <c r="D14" s="17"/>
      <c r="E14" s="17"/>
      <c r="F14" s="17"/>
      <c r="G14" s="17"/>
      <c r="H14" s="17"/>
      <c r="I14" s="17"/>
      <c r="J14" s="17"/>
      <c r="K14" s="61"/>
      <c r="L14" s="24"/>
      <c r="M14" s="24"/>
      <c r="N14" s="46"/>
    </row>
    <row r="15" spans="1:14" ht="13.5" thickBot="1">
      <c r="A15" s="47"/>
      <c r="B15" s="48" t="s">
        <v>26</v>
      </c>
      <c r="C15" s="59">
        <f aca="true" t="shared" si="9" ref="C15:J15">+C30+C44</f>
        <v>721153533552</v>
      </c>
      <c r="D15" s="59">
        <f t="shared" si="9"/>
        <v>919535293102</v>
      </c>
      <c r="E15" s="59">
        <f t="shared" si="9"/>
        <v>53338000</v>
      </c>
      <c r="F15" s="59">
        <f t="shared" si="9"/>
        <v>919481955102</v>
      </c>
      <c r="G15" s="59">
        <f t="shared" si="9"/>
        <v>909406694239.12</v>
      </c>
      <c r="H15" s="59">
        <f>+G15-I15</f>
        <v>296507953901.8098</v>
      </c>
      <c r="I15" s="59">
        <f t="shared" si="9"/>
        <v>612898740337.3102</v>
      </c>
      <c r="J15" s="59">
        <f t="shared" si="9"/>
        <v>612898740337.3102</v>
      </c>
      <c r="K15" s="62">
        <f>+F15-G15</f>
        <v>10075260862.880005</v>
      </c>
      <c r="L15" s="49">
        <f>+G15/F15</f>
        <v>0.9890424593903397</v>
      </c>
      <c r="M15" s="49">
        <f>+I15/F15</f>
        <v>0.6665696231845247</v>
      </c>
      <c r="N15" s="50">
        <f>+J15/F15</f>
        <v>0.6665696231845247</v>
      </c>
    </row>
    <row r="16" spans="1:14" ht="15" customHeight="1" thickTop="1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9"/>
    </row>
    <row r="17" spans="1:14" ht="16.5" customHeight="1">
      <c r="A17" s="137" t="s">
        <v>12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24" customHeight="1">
      <c r="A18" s="137" t="s">
        <v>32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ht="16.5" customHeight="1" thickBot="1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5"/>
      <c r="M19" s="5"/>
      <c r="N19" s="5"/>
    </row>
    <row r="20" spans="1:14" ht="36" customHeight="1" thickBot="1" thickTop="1">
      <c r="A20" s="36"/>
      <c r="B20" s="37" t="s">
        <v>3</v>
      </c>
      <c r="C20" s="38" t="s">
        <v>11</v>
      </c>
      <c r="D20" s="38" t="s">
        <v>6</v>
      </c>
      <c r="E20" s="38" t="s">
        <v>15</v>
      </c>
      <c r="F20" s="38" t="s">
        <v>16</v>
      </c>
      <c r="G20" s="38" t="s">
        <v>17</v>
      </c>
      <c r="H20" s="135" t="s">
        <v>36</v>
      </c>
      <c r="I20" s="38" t="s">
        <v>10</v>
      </c>
      <c r="J20" s="39" t="s">
        <v>21</v>
      </c>
      <c r="K20" s="136" t="s">
        <v>7</v>
      </c>
      <c r="L20" s="132" t="s">
        <v>9</v>
      </c>
      <c r="M20" s="133" t="s">
        <v>37</v>
      </c>
      <c r="N20" s="134" t="s">
        <v>8</v>
      </c>
    </row>
    <row r="21" spans="1:14" ht="12.75" customHeight="1">
      <c r="A21" s="58"/>
      <c r="B21" s="4"/>
      <c r="C21" s="5"/>
      <c r="D21" s="5"/>
      <c r="E21" s="5"/>
      <c r="F21" s="5"/>
      <c r="G21" s="5"/>
      <c r="H21" s="5"/>
      <c r="I21" s="5"/>
      <c r="J21" s="5"/>
      <c r="K21" s="105"/>
      <c r="L21" s="5"/>
      <c r="M21" s="5"/>
      <c r="N21" s="117"/>
    </row>
    <row r="22" spans="1:14" ht="24.75" customHeight="1">
      <c r="A22" s="42" t="s">
        <v>23</v>
      </c>
      <c r="B22" s="34" t="s">
        <v>0</v>
      </c>
      <c r="C22" s="31">
        <f>SUM(C23:C26)</f>
        <v>392430208000</v>
      </c>
      <c r="D22" s="31">
        <f>SUM(D23:D26)</f>
        <v>453561967550</v>
      </c>
      <c r="E22" s="31">
        <v>0</v>
      </c>
      <c r="F22" s="31">
        <f>SUM(F23:F26)</f>
        <v>453561967550</v>
      </c>
      <c r="G22" s="65">
        <f>SUM(G23:G26)</f>
        <v>448968696512.63</v>
      </c>
      <c r="H22" s="65">
        <f aca="true" t="shared" si="10" ref="H22:H28">+G22-I22</f>
        <v>10649017882.069946</v>
      </c>
      <c r="I22" s="65">
        <f>SUM(I23:I26)</f>
        <v>438319678630.56006</v>
      </c>
      <c r="J22" s="65">
        <f>SUM(J23:J26)</f>
        <v>438319678630.56006</v>
      </c>
      <c r="K22" s="106">
        <f aca="true" t="shared" si="11" ref="K22:K28">+F22-G22</f>
        <v>4593271037.369995</v>
      </c>
      <c r="L22" s="32">
        <f aca="true" t="shared" si="12" ref="L22:L28">+G22/F22</f>
        <v>0.9898728919839082</v>
      </c>
      <c r="M22" s="32">
        <f aca="true" t="shared" si="13" ref="M22:M28">+I22/F22</f>
        <v>0.9663942525830064</v>
      </c>
      <c r="N22" s="33">
        <f aca="true" t="shared" si="14" ref="N22:N28">+J22/F22</f>
        <v>0.9663942525830064</v>
      </c>
    </row>
    <row r="23" spans="1:14" ht="21" customHeight="1">
      <c r="A23" s="43"/>
      <c r="B23" s="20" t="s">
        <v>1</v>
      </c>
      <c r="C23" s="66">
        <v>46186259000</v>
      </c>
      <c r="D23" s="52">
        <v>49359259000</v>
      </c>
      <c r="E23" s="14">
        <v>0</v>
      </c>
      <c r="F23" s="16">
        <f aca="true" t="shared" si="15" ref="F23:F28">+D23-E23</f>
        <v>49359259000</v>
      </c>
      <c r="G23" s="66">
        <v>46157969115.1</v>
      </c>
      <c r="H23" s="66">
        <f t="shared" si="10"/>
        <v>75953372.25</v>
      </c>
      <c r="I23" s="66">
        <v>46082015742.85</v>
      </c>
      <c r="J23" s="66">
        <v>46082015742.85</v>
      </c>
      <c r="K23" s="107">
        <f t="shared" si="11"/>
        <v>3201289884.9000015</v>
      </c>
      <c r="L23" s="15">
        <f t="shared" si="12"/>
        <v>0.9351430724496897</v>
      </c>
      <c r="M23" s="15">
        <f t="shared" si="13"/>
        <v>0.9336042857298567</v>
      </c>
      <c r="N23" s="118">
        <f t="shared" si="14"/>
        <v>0.9336042857298567</v>
      </c>
    </row>
    <row r="24" spans="1:14" ht="30.75" customHeight="1">
      <c r="A24" s="43"/>
      <c r="B24" s="20" t="s">
        <v>13</v>
      </c>
      <c r="C24" s="16">
        <v>20516237000</v>
      </c>
      <c r="D24" s="16">
        <v>21253714480</v>
      </c>
      <c r="E24" s="14">
        <v>0</v>
      </c>
      <c r="F24" s="16">
        <f t="shared" si="15"/>
        <v>21253714480</v>
      </c>
      <c r="G24" s="123">
        <v>20877238561.87</v>
      </c>
      <c r="H24" s="123">
        <f t="shared" si="10"/>
        <v>232304959.8199997</v>
      </c>
      <c r="I24" s="123">
        <v>20644933602.05</v>
      </c>
      <c r="J24" s="123">
        <v>20644933602.05</v>
      </c>
      <c r="K24" s="107">
        <f t="shared" si="11"/>
        <v>376475918.13000107</v>
      </c>
      <c r="L24" s="15">
        <f t="shared" si="12"/>
        <v>0.9822865824943555</v>
      </c>
      <c r="M24" s="15">
        <f t="shared" si="13"/>
        <v>0.971356494954194</v>
      </c>
      <c r="N24" s="118">
        <f t="shared" si="14"/>
        <v>0.971356494954194</v>
      </c>
    </row>
    <row r="25" spans="1:14" ht="22.5" customHeight="1">
      <c r="A25" s="43"/>
      <c r="B25" s="20" t="s">
        <v>4</v>
      </c>
      <c r="C25" s="16">
        <v>310175482000</v>
      </c>
      <c r="D25" s="16">
        <v>366664241550</v>
      </c>
      <c r="E25" s="16">
        <v>0</v>
      </c>
      <c r="F25" s="16">
        <f t="shared" si="15"/>
        <v>366664241550</v>
      </c>
      <c r="G25" s="124">
        <v>366338296922.66003</v>
      </c>
      <c r="H25" s="124">
        <f t="shared" si="10"/>
        <v>10340759550</v>
      </c>
      <c r="I25" s="124">
        <v>355997537372.66003</v>
      </c>
      <c r="J25" s="124">
        <v>355997537372.66003</v>
      </c>
      <c r="K25" s="107">
        <f t="shared" si="11"/>
        <v>325944627.3399658</v>
      </c>
      <c r="L25" s="15">
        <f t="shared" si="12"/>
        <v>0.9991110542278077</v>
      </c>
      <c r="M25" s="15">
        <f t="shared" si="13"/>
        <v>0.970908796199355</v>
      </c>
      <c r="N25" s="118">
        <f t="shared" si="14"/>
        <v>0.970908796199355</v>
      </c>
    </row>
    <row r="26" spans="1:14" ht="24.75" customHeight="1">
      <c r="A26" s="43"/>
      <c r="B26" s="21" t="s">
        <v>18</v>
      </c>
      <c r="C26" s="16">
        <v>15552230000</v>
      </c>
      <c r="D26" s="16">
        <v>16284752520</v>
      </c>
      <c r="E26" s="16">
        <v>0</v>
      </c>
      <c r="F26" s="16">
        <f t="shared" si="15"/>
        <v>16284752520</v>
      </c>
      <c r="G26" s="123">
        <v>15595191913</v>
      </c>
      <c r="H26" s="123">
        <f t="shared" si="10"/>
        <v>0</v>
      </c>
      <c r="I26" s="123">
        <v>15595191913</v>
      </c>
      <c r="J26" s="123">
        <v>15595191913</v>
      </c>
      <c r="K26" s="107">
        <f t="shared" si="11"/>
        <v>689560607</v>
      </c>
      <c r="L26" s="15">
        <f t="shared" si="12"/>
        <v>0.9576560585644074</v>
      </c>
      <c r="M26" s="15">
        <f t="shared" si="13"/>
        <v>0.9576560585644074</v>
      </c>
      <c r="N26" s="118">
        <f t="shared" si="14"/>
        <v>0.9576560585644074</v>
      </c>
    </row>
    <row r="27" spans="1:14" ht="27" customHeight="1">
      <c r="A27" s="44" t="s">
        <v>22</v>
      </c>
      <c r="B27" s="54" t="s">
        <v>27</v>
      </c>
      <c r="C27" s="31">
        <v>1015261019</v>
      </c>
      <c r="D27" s="31">
        <v>1015261019</v>
      </c>
      <c r="E27" s="31">
        <v>0</v>
      </c>
      <c r="F27" s="31">
        <f t="shared" si="15"/>
        <v>1015261019</v>
      </c>
      <c r="G27" s="125">
        <v>1015261019</v>
      </c>
      <c r="H27" s="125">
        <f t="shared" si="10"/>
        <v>0</v>
      </c>
      <c r="I27" s="125">
        <v>1015261019</v>
      </c>
      <c r="J27" s="125">
        <v>1015261019</v>
      </c>
      <c r="K27" s="106">
        <f t="shared" si="11"/>
        <v>0</v>
      </c>
      <c r="L27" s="32">
        <f t="shared" si="12"/>
        <v>1</v>
      </c>
      <c r="M27" s="32">
        <f t="shared" si="13"/>
        <v>1</v>
      </c>
      <c r="N27" s="33">
        <f t="shared" si="14"/>
        <v>1</v>
      </c>
    </row>
    <row r="28" spans="1:14" ht="21" customHeight="1">
      <c r="A28" s="44" t="s">
        <v>24</v>
      </c>
      <c r="B28" s="30" t="s">
        <v>2</v>
      </c>
      <c r="C28" s="31">
        <v>296975230533</v>
      </c>
      <c r="D28" s="31">
        <v>434225230533</v>
      </c>
      <c r="E28" s="31">
        <v>0</v>
      </c>
      <c r="F28" s="31">
        <f t="shared" si="15"/>
        <v>434225230533</v>
      </c>
      <c r="G28" s="126">
        <v>431332900156.49</v>
      </c>
      <c r="H28" s="126">
        <f t="shared" si="10"/>
        <v>285804455778.89996</v>
      </c>
      <c r="I28" s="126">
        <v>145528444377.59003</v>
      </c>
      <c r="J28" s="126">
        <v>145528444377.59003</v>
      </c>
      <c r="K28" s="106">
        <f t="shared" si="11"/>
        <v>2892330376.51001</v>
      </c>
      <c r="L28" s="32">
        <f t="shared" si="12"/>
        <v>0.9933391010629213</v>
      </c>
      <c r="M28" s="70">
        <f t="shared" si="13"/>
        <v>0.3351450679154634</v>
      </c>
      <c r="N28" s="33">
        <f t="shared" si="14"/>
        <v>0.3351450679154634</v>
      </c>
    </row>
    <row r="29" spans="1:14" ht="3" customHeight="1">
      <c r="A29" s="97"/>
      <c r="B29" s="25"/>
      <c r="C29" s="17"/>
      <c r="D29" s="17"/>
      <c r="E29" s="17"/>
      <c r="F29" s="14"/>
      <c r="G29" s="114"/>
      <c r="H29" s="114"/>
      <c r="I29" s="114"/>
      <c r="J29" s="114"/>
      <c r="K29" s="108"/>
      <c r="L29" s="2"/>
      <c r="M29" s="2"/>
      <c r="N29" s="119"/>
    </row>
    <row r="30" spans="1:14" ht="27" customHeight="1" thickBot="1">
      <c r="A30" s="47"/>
      <c r="B30" s="98" t="s">
        <v>26</v>
      </c>
      <c r="C30" s="59">
        <f>+C22+C27+C28</f>
        <v>690420699552</v>
      </c>
      <c r="D30" s="59">
        <f aca="true" t="shared" si="16" ref="D30:K30">+D22+D27+D28</f>
        <v>888802459102</v>
      </c>
      <c r="E30" s="59">
        <f t="shared" si="16"/>
        <v>0</v>
      </c>
      <c r="F30" s="59">
        <f t="shared" si="16"/>
        <v>888802459102</v>
      </c>
      <c r="G30" s="115">
        <f t="shared" si="16"/>
        <v>881316857688.12</v>
      </c>
      <c r="H30" s="115">
        <f>+G30-I30</f>
        <v>296453473660.96985</v>
      </c>
      <c r="I30" s="115">
        <f t="shared" si="16"/>
        <v>584863384027.1501</v>
      </c>
      <c r="J30" s="115">
        <f t="shared" si="16"/>
        <v>584863384027.1501</v>
      </c>
      <c r="K30" s="120">
        <f t="shared" si="16"/>
        <v>7485601413.880005</v>
      </c>
      <c r="L30" s="121">
        <f>+G30/F30</f>
        <v>0.9915778794970448</v>
      </c>
      <c r="M30" s="121">
        <f>+I30/F30</f>
        <v>0.6580352901116698</v>
      </c>
      <c r="N30" s="122">
        <f>+J30/F30</f>
        <v>0.6580352901116698</v>
      </c>
    </row>
    <row r="31" spans="1:14" ht="18.75" customHeight="1" thickTop="1">
      <c r="A31" s="56"/>
      <c r="B31" s="57"/>
      <c r="C31" s="53"/>
      <c r="D31" s="53"/>
      <c r="E31" s="53"/>
      <c r="F31" s="53"/>
      <c r="G31" s="53"/>
      <c r="H31" s="53"/>
      <c r="I31" s="53"/>
      <c r="J31" s="53"/>
      <c r="K31" s="53"/>
      <c r="L31" s="2"/>
      <c r="M31" s="2"/>
      <c r="N31" s="2"/>
    </row>
    <row r="32" spans="1:14" ht="22.5" customHeight="1">
      <c r="A32" s="137" t="s">
        <v>35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</row>
    <row r="33" spans="1:14" ht="14.25" customHeight="1">
      <c r="A33" s="137" t="s">
        <v>31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1:14" ht="10.5" customHeight="1" thickBot="1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0"/>
      <c r="L34" s="13"/>
      <c r="M34" s="13"/>
      <c r="N34" s="13"/>
    </row>
    <row r="35" spans="1:14" ht="34.5" customHeight="1" thickBot="1" thickTop="1">
      <c r="A35" s="84"/>
      <c r="B35" s="85" t="s">
        <v>3</v>
      </c>
      <c r="C35" s="86" t="s">
        <v>11</v>
      </c>
      <c r="D35" s="86" t="s">
        <v>6</v>
      </c>
      <c r="E35" s="86" t="s">
        <v>15</v>
      </c>
      <c r="F35" s="86" t="s">
        <v>16</v>
      </c>
      <c r="G35" s="86" t="s">
        <v>14</v>
      </c>
      <c r="H35" s="135" t="s">
        <v>36</v>
      </c>
      <c r="I35" s="86" t="s">
        <v>10</v>
      </c>
      <c r="J35" s="87" t="s">
        <v>21</v>
      </c>
      <c r="K35" s="136" t="s">
        <v>7</v>
      </c>
      <c r="L35" s="132" t="s">
        <v>9</v>
      </c>
      <c r="M35" s="133" t="s">
        <v>37</v>
      </c>
      <c r="N35" s="134" t="s">
        <v>8</v>
      </c>
    </row>
    <row r="36" spans="1:14" ht="11.25" customHeight="1">
      <c r="A36" s="88"/>
      <c r="B36" s="4"/>
      <c r="C36" s="5"/>
      <c r="D36" s="5"/>
      <c r="E36" s="5"/>
      <c r="F36" s="5"/>
      <c r="G36" s="5"/>
      <c r="H36" s="5"/>
      <c r="I36" s="5"/>
      <c r="J36" s="5"/>
      <c r="K36" s="71"/>
      <c r="L36" s="5"/>
      <c r="M36" s="5"/>
      <c r="N36" s="72"/>
    </row>
    <row r="37" spans="1:14" ht="19.5" customHeight="1">
      <c r="A37" s="89" t="s">
        <v>23</v>
      </c>
      <c r="B37" s="30" t="s">
        <v>0</v>
      </c>
      <c r="C37" s="65">
        <f aca="true" t="shared" si="17" ref="C37:J37">SUM(C38:C41)</f>
        <v>17377834000</v>
      </c>
      <c r="D37" s="65">
        <f t="shared" si="17"/>
        <v>17377834000</v>
      </c>
      <c r="E37" s="65">
        <f t="shared" si="17"/>
        <v>53338000</v>
      </c>
      <c r="F37" s="65">
        <f aca="true" t="shared" si="18" ref="F37:F42">+D37-E37</f>
        <v>17324496000</v>
      </c>
      <c r="G37" s="110">
        <f>SUM(G38:G41)</f>
        <v>16302394279.34</v>
      </c>
      <c r="H37" s="110">
        <f aca="true" t="shared" si="19" ref="H37:H42">+G37-I37</f>
        <v>0</v>
      </c>
      <c r="I37" s="110">
        <f t="shared" si="17"/>
        <v>16302394279.34</v>
      </c>
      <c r="J37" s="110">
        <f t="shared" si="17"/>
        <v>16302394279.34</v>
      </c>
      <c r="K37" s="73">
        <f aca="true" t="shared" si="20" ref="K37:K42">+F37-G37</f>
        <v>1022101720.6599998</v>
      </c>
      <c r="L37" s="32">
        <f aca="true" t="shared" si="21" ref="L37:L42">+G37/F37</f>
        <v>0.9410025133972152</v>
      </c>
      <c r="M37" s="32">
        <f aca="true" t="shared" si="22" ref="M37:M42">+I37/F37</f>
        <v>0.9410025133972152</v>
      </c>
      <c r="N37" s="74">
        <f aca="true" t="shared" si="23" ref="N37:N42">+J37/F37</f>
        <v>0.9410025133972152</v>
      </c>
    </row>
    <row r="38" spans="1:14" ht="24.75" customHeight="1">
      <c r="A38" s="90"/>
      <c r="B38" s="18" t="s">
        <v>1</v>
      </c>
      <c r="C38" s="99">
        <v>15284155000</v>
      </c>
      <c r="D38" s="99">
        <v>15274155000</v>
      </c>
      <c r="E38" s="66">
        <v>53338000</v>
      </c>
      <c r="F38" s="99">
        <f t="shared" si="18"/>
        <v>15220817000</v>
      </c>
      <c r="G38" s="127">
        <v>14534199818</v>
      </c>
      <c r="H38" s="127">
        <f t="shared" si="19"/>
        <v>0</v>
      </c>
      <c r="I38" s="127">
        <v>14534199818</v>
      </c>
      <c r="J38" s="127">
        <v>14534199818</v>
      </c>
      <c r="K38" s="75">
        <f t="shared" si="20"/>
        <v>686617182</v>
      </c>
      <c r="L38" s="15">
        <f t="shared" si="21"/>
        <v>0.9548895974506494</v>
      </c>
      <c r="M38" s="15">
        <f t="shared" si="22"/>
        <v>0.9548895974506494</v>
      </c>
      <c r="N38" s="76">
        <f t="shared" si="23"/>
        <v>0.9548895974506494</v>
      </c>
    </row>
    <row r="39" spans="1:14" ht="19.5" customHeight="1">
      <c r="A39" s="90"/>
      <c r="B39" s="20" t="s">
        <v>13</v>
      </c>
      <c r="C39" s="99">
        <v>2024189000</v>
      </c>
      <c r="D39" s="99">
        <v>2024189000</v>
      </c>
      <c r="E39" s="99">
        <v>0</v>
      </c>
      <c r="F39" s="99">
        <f t="shared" si="18"/>
        <v>2024189000</v>
      </c>
      <c r="G39" s="128">
        <v>1726315543.34</v>
      </c>
      <c r="H39" s="128">
        <f t="shared" si="19"/>
        <v>0</v>
      </c>
      <c r="I39" s="128">
        <v>1726315543.34</v>
      </c>
      <c r="J39" s="128">
        <v>1726315543.34</v>
      </c>
      <c r="K39" s="75">
        <f t="shared" si="20"/>
        <v>297873456.6600001</v>
      </c>
      <c r="L39" s="15">
        <f t="shared" si="21"/>
        <v>0.8528430612655241</v>
      </c>
      <c r="M39" s="15">
        <f t="shared" si="22"/>
        <v>0.8528430612655241</v>
      </c>
      <c r="N39" s="76">
        <f t="shared" si="23"/>
        <v>0.8528430612655241</v>
      </c>
    </row>
    <row r="40" spans="1:14" ht="29.25" customHeight="1">
      <c r="A40" s="90"/>
      <c r="B40" s="18" t="s">
        <v>4</v>
      </c>
      <c r="C40" s="99">
        <v>65100000</v>
      </c>
      <c r="D40" s="99">
        <v>75100000</v>
      </c>
      <c r="E40" s="99">
        <v>0</v>
      </c>
      <c r="F40" s="99">
        <f t="shared" si="18"/>
        <v>75100000</v>
      </c>
      <c r="G40" s="129">
        <v>41878918</v>
      </c>
      <c r="H40" s="129">
        <f t="shared" si="19"/>
        <v>0</v>
      </c>
      <c r="I40" s="129">
        <v>41878918</v>
      </c>
      <c r="J40" s="129">
        <v>41878918</v>
      </c>
      <c r="K40" s="75">
        <f t="shared" si="20"/>
        <v>33221082</v>
      </c>
      <c r="L40" s="15">
        <f t="shared" si="21"/>
        <v>0.557642050599201</v>
      </c>
      <c r="M40" s="15">
        <f t="shared" si="22"/>
        <v>0.557642050599201</v>
      </c>
      <c r="N40" s="76">
        <f t="shared" si="23"/>
        <v>0.557642050599201</v>
      </c>
    </row>
    <row r="41" spans="1:14" ht="21.75" customHeight="1">
      <c r="A41" s="91"/>
      <c r="B41" s="21" t="s">
        <v>18</v>
      </c>
      <c r="C41" s="99">
        <v>4390000</v>
      </c>
      <c r="D41" s="99">
        <v>4390000</v>
      </c>
      <c r="E41" s="99">
        <v>0</v>
      </c>
      <c r="F41" s="99">
        <f t="shared" si="18"/>
        <v>4390000</v>
      </c>
      <c r="G41" s="111">
        <v>0</v>
      </c>
      <c r="H41" s="111">
        <f t="shared" si="19"/>
        <v>0</v>
      </c>
      <c r="I41" s="111">
        <v>0</v>
      </c>
      <c r="J41" s="111">
        <v>0</v>
      </c>
      <c r="K41" s="75">
        <f t="shared" si="20"/>
        <v>4390000</v>
      </c>
      <c r="L41" s="15">
        <f t="shared" si="21"/>
        <v>0</v>
      </c>
      <c r="M41" s="15">
        <f t="shared" si="22"/>
        <v>0</v>
      </c>
      <c r="N41" s="76">
        <f t="shared" si="23"/>
        <v>0</v>
      </c>
    </row>
    <row r="42" spans="1:14" ht="21.75" customHeight="1">
      <c r="A42" s="92" t="s">
        <v>24</v>
      </c>
      <c r="B42" s="67" t="s">
        <v>2</v>
      </c>
      <c r="C42" s="100">
        <v>13355000000</v>
      </c>
      <c r="D42" s="100">
        <v>13355000000</v>
      </c>
      <c r="E42" s="100">
        <v>0</v>
      </c>
      <c r="F42" s="100">
        <f t="shared" si="18"/>
        <v>13355000000</v>
      </c>
      <c r="G42" s="130">
        <v>11787442271.66</v>
      </c>
      <c r="H42" s="130">
        <f t="shared" si="19"/>
        <v>54480240.84000015</v>
      </c>
      <c r="I42" s="130">
        <v>11732962030.82</v>
      </c>
      <c r="J42" s="130">
        <v>11732962030.82</v>
      </c>
      <c r="K42" s="77">
        <f t="shared" si="20"/>
        <v>1567557728.3400002</v>
      </c>
      <c r="L42" s="28">
        <f t="shared" si="21"/>
        <v>0.8826239065263946</v>
      </c>
      <c r="M42" s="28">
        <f t="shared" si="22"/>
        <v>0.8785445174706102</v>
      </c>
      <c r="N42" s="78">
        <f t="shared" si="23"/>
        <v>0.8785445174706102</v>
      </c>
    </row>
    <row r="43" spans="1:14" ht="5.25" customHeight="1">
      <c r="A43" s="93"/>
      <c r="B43" s="68"/>
      <c r="C43" s="69"/>
      <c r="D43" s="69"/>
      <c r="E43" s="69"/>
      <c r="F43" s="69"/>
      <c r="G43" s="112"/>
      <c r="H43" s="112"/>
      <c r="I43" s="112"/>
      <c r="J43" s="112"/>
      <c r="K43" s="79"/>
      <c r="L43" s="26"/>
      <c r="M43" s="26"/>
      <c r="N43" s="80"/>
    </row>
    <row r="44" spans="1:14" ht="13.5" thickBot="1">
      <c r="A44" s="94"/>
      <c r="B44" s="95" t="s">
        <v>25</v>
      </c>
      <c r="C44" s="96">
        <f>+C37+C42</f>
        <v>30732834000</v>
      </c>
      <c r="D44" s="96">
        <f aca="true" t="shared" si="24" ref="D44:J44">+D37+D42</f>
        <v>30732834000</v>
      </c>
      <c r="E44" s="96">
        <f t="shared" si="24"/>
        <v>53338000</v>
      </c>
      <c r="F44" s="96">
        <f t="shared" si="24"/>
        <v>30679496000</v>
      </c>
      <c r="G44" s="113">
        <f t="shared" si="24"/>
        <v>28089836551</v>
      </c>
      <c r="H44" s="113">
        <f>+G44-I44</f>
        <v>54480240.84000015</v>
      </c>
      <c r="I44" s="113">
        <f t="shared" si="24"/>
        <v>28035356310.16</v>
      </c>
      <c r="J44" s="113">
        <f t="shared" si="24"/>
        <v>28035356310.16</v>
      </c>
      <c r="K44" s="81">
        <f>+F44-G44</f>
        <v>2589659449</v>
      </c>
      <c r="L44" s="82">
        <f>+G44/F44</f>
        <v>0.9155898959683041</v>
      </c>
      <c r="M44" s="82">
        <f>+I44/F44</f>
        <v>0.9138141092721993</v>
      </c>
      <c r="N44" s="83">
        <f>+J44/F44</f>
        <v>0.9138141092721993</v>
      </c>
    </row>
    <row r="45" spans="1:14" ht="13.5" thickTop="1">
      <c r="A45" s="6"/>
      <c r="B45" s="6"/>
      <c r="C45" s="7"/>
      <c r="D45" s="7"/>
      <c r="E45" s="7"/>
      <c r="F45" s="64"/>
      <c r="G45" s="52"/>
      <c r="H45" s="52"/>
      <c r="I45" s="52"/>
      <c r="J45" s="52"/>
      <c r="K45" s="52"/>
      <c r="L45" s="7"/>
      <c r="M45" s="7"/>
      <c r="N45" s="7"/>
    </row>
    <row r="46" spans="1:16" ht="12.75">
      <c r="A46" s="6"/>
      <c r="B46" s="63" t="s">
        <v>28</v>
      </c>
      <c r="C46" s="63"/>
      <c r="D46" s="63"/>
      <c r="E46" s="63"/>
      <c r="F46" s="63"/>
      <c r="G46" s="131"/>
      <c r="H46" s="109"/>
      <c r="I46" s="109"/>
      <c r="J46" s="63"/>
      <c r="K46" s="63"/>
      <c r="L46" s="63"/>
      <c r="M46" s="63"/>
      <c r="N46" s="63"/>
      <c r="O46" s="63"/>
      <c r="P46" s="63"/>
    </row>
    <row r="47" spans="2:16" ht="12.75">
      <c r="B47" s="63" t="s">
        <v>29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2:16" ht="12.75">
      <c r="B48" s="63" t="s">
        <v>30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51" ht="12.75">
      <c r="L51" s="55"/>
    </row>
  </sheetData>
  <sheetProtection/>
  <mergeCells count="6">
    <mergeCell ref="A33:N33"/>
    <mergeCell ref="A32:N32"/>
    <mergeCell ref="A3:N3"/>
    <mergeCell ref="A2:N2"/>
    <mergeCell ref="A17:N17"/>
    <mergeCell ref="A18:N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2024-01-29T22:56:46Z</cp:lastPrinted>
  <dcterms:created xsi:type="dcterms:W3CDTF">2011-02-09T13:24:23Z</dcterms:created>
  <dcterms:modified xsi:type="dcterms:W3CDTF">2024-01-29T23:06:27Z</dcterms:modified>
  <cp:category/>
  <cp:version/>
  <cp:contentType/>
  <cp:contentStatus/>
</cp:coreProperties>
</file>