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<sst xmlns="http://schemas.openxmlformats.org/spreadsheetml/2006/main" count="77" uniqueCount="37">
  <si>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</si>
  <si>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</si>
  <si>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</si>
  <si>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</si>
  <si>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</si>
  <si>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</si>
  <si>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</si>
  <si>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</si>
  <si>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</si>
  <si>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</si>
  <si>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</si>
  <si>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</si>
  <si>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</si>
  <si>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</si>
  <si>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</si>
  <si>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</si>
  <si>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</si>
  <si>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</si>
  <si>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</si>
  <si>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</si>
  <si>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</si>
  <si>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OBL /APR  (%)</t>
  </si>
  <si>
    <t>COMPROMISOS       ($)</t>
  </si>
  <si>
    <t xml:space="preserve">   PAGOS                 ($)</t>
  </si>
  <si>
    <t>OBL /APR    (%)</t>
  </si>
  <si>
    <t>MINISTERIO DE COMERCIO INDUSTRIA Y TURISMO - UNIDAD EJECUTORA 350102 DIRECCIÓN GENERAL DE COMERCIO EXTERIOR</t>
  </si>
  <si>
    <t>B</t>
  </si>
  <si>
    <t>A</t>
  </si>
  <si>
    <t>C</t>
  </si>
  <si>
    <t>TOTAL A+B+C</t>
  </si>
  <si>
    <t>TOTAL  (A+C)</t>
  </si>
  <si>
    <t>TOTAL  (A+B+C)</t>
  </si>
  <si>
    <t>SERVICIO DE LA DEUDA PUBLICA</t>
  </si>
  <si>
    <t>Nota 1: Ley 2159 del 12 de Noviembre de 2021. Por la cual se decreta el presupuesto de rentas y recursos de capital y ley de apropiaciones para la vigencia fiscal del 1° de Enero al 31 de diciembre de 2022.</t>
  </si>
  <si>
    <t xml:space="preserve">Nota 2: Decreto Numero 1793 del 21 de diciembre de 2021. Por el cual se liquida el Presupuesto General de la Nación para la vigencia fiscal de 2022, se detallan las apropiaciones y se clasifican y definen los gastos. </t>
  </si>
  <si>
    <t>INFORME DE EJECUCIÓN PRESUPUESTAL ACUMULADA SEPTIEMBRE 30 DE 2022</t>
  </si>
  <si>
    <t>GENERADO : OCTUBRE 03 DE 2022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</si>
</sst>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0"/>
      <color indexed="9"/>
      <name val="Arial Narrow"/>
      <family val="2"/>
    </font>
    <font>
      <b/>
      <sz val="8"/>
      <color indexed="8"/>
      <name val="Arial"/>
      <family val="2"/>
    </font>
    <font>
      <b/>
      <sz val="9"/>
      <color indexed="56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 Narrow"/>
      <family val="2"/>
    </font>
    <font>
      <b/>
      <sz val="8"/>
      <color rgb="FF000000"/>
      <name val="Arial"/>
      <family val="2"/>
    </font>
    <font>
      <b/>
      <sz val="9"/>
      <color theme="3" tint="-0.4999699890613556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medium"/>
      <right>
        <color indexed="63"/>
      </right>
      <top>
        <color indexed="63"/>
      </top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3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6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 vertical="center" wrapText="1"/>
    </xf>
    <xf numFmtId="4" fontId="6" fillId="0" borderId="0" xfId="0" applyNumberFormat="1" applyFont="1" applyAlignment="1">
      <alignment horizontal="centerContinuous" vertical="center" wrapText="1"/>
    </xf>
    <xf numFmtId="4" fontId="6" fillId="0" borderId="0" xfId="0" applyNumberFormat="1" applyFont="1" applyBorder="1" applyAlignment="1">
      <alignment horizontal="centerContinuous" vertical="center" wrapText="1"/>
    </xf>
    <xf numFmtId="4" fontId="60" fillId="0" borderId="0" xfId="0" applyNumberFormat="1" applyFont="1" applyFill="1" applyBorder="1" applyAlignment="1">
      <alignment horizontal="right" vertical="center" wrapText="1"/>
    </xf>
    <xf numFmtId="10" fontId="5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10" fontId="61" fillId="33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60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 wrapText="1"/>
    </xf>
    <xf numFmtId="10" fontId="62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10" fontId="6" fillId="33" borderId="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/>
    </xf>
    <xf numFmtId="10" fontId="5" fillId="33" borderId="11" xfId="0" applyNumberFormat="1" applyFont="1" applyFill="1" applyBorder="1" applyAlignment="1">
      <alignment horizontal="right" vertical="center" wrapText="1"/>
    </xf>
    <xf numFmtId="10" fontId="62" fillId="2" borderId="0" xfId="0" applyNumberFormat="1" applyFont="1" applyFill="1" applyBorder="1" applyAlignment="1">
      <alignment horizontal="right" vertical="center" wrapText="1"/>
    </xf>
    <xf numFmtId="10" fontId="62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10" fontId="6" fillId="2" borderId="0" xfId="0" applyNumberFormat="1" applyFont="1" applyFill="1" applyBorder="1" applyAlignment="1">
      <alignment horizontal="right" vertical="center" wrapText="1"/>
    </xf>
    <xf numFmtId="10" fontId="6" fillId="2" borderId="11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3" fillId="34" borderId="12" xfId="0" applyFont="1" applyFill="1" applyBorder="1" applyAlignment="1">
      <alignment/>
    </xf>
    <xf numFmtId="0" fontId="64" fillId="34" borderId="13" xfId="0" applyFont="1" applyFill="1" applyBorder="1" applyAlignment="1">
      <alignment horizontal="center" vertical="center"/>
    </xf>
    <xf numFmtId="4" fontId="64" fillId="34" borderId="13" xfId="0" applyNumberFormat="1" applyFont="1" applyFill="1" applyBorder="1" applyAlignment="1">
      <alignment horizontal="center" vertical="justify" wrapText="1"/>
    </xf>
    <xf numFmtId="0" fontId="64" fillId="34" borderId="13" xfId="0" applyFont="1" applyFill="1" applyBorder="1" applyAlignment="1">
      <alignment horizontal="center" vertical="justify" wrapText="1"/>
    </xf>
    <xf numFmtId="0" fontId="65" fillId="35" borderId="13" xfId="0" applyFont="1" applyFill="1" applyBorder="1" applyAlignment="1">
      <alignment horizontal="center" vertical="justify" wrapText="1"/>
    </xf>
    <xf numFmtId="0" fontId="65" fillId="35" borderId="13" xfId="0" applyFont="1" applyFill="1" applyBorder="1" applyAlignment="1">
      <alignment horizontal="center" vertical="justify"/>
    </xf>
    <xf numFmtId="0" fontId="65" fillId="35" borderId="14" xfId="0" applyFont="1" applyFill="1" applyBorder="1" applyAlignment="1">
      <alignment horizontal="center" vertical="justify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6" fillId="2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6" fillId="2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/>
    </xf>
    <xf numFmtId="10" fontId="62" fillId="33" borderId="11" xfId="0" applyNumberFormat="1" applyFont="1" applyFill="1" applyBorder="1" applyAlignment="1">
      <alignment horizontal="right" vertical="center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left" vertical="center"/>
    </xf>
    <xf numFmtId="4" fontId="6" fillId="2" borderId="19" xfId="0" applyNumberFormat="1" applyFont="1" applyFill="1" applyBorder="1" applyAlignment="1">
      <alignment horizontal="right" vertical="center" wrapText="1"/>
    </xf>
    <xf numFmtId="10" fontId="62" fillId="2" borderId="19" xfId="0" applyNumberFormat="1" applyFont="1" applyFill="1" applyBorder="1" applyAlignment="1">
      <alignment horizontal="right" vertical="center" wrapText="1"/>
    </xf>
    <xf numFmtId="10" fontId="62" fillId="2" borderId="20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66" fillId="0" borderId="0" xfId="0" applyNumberFormat="1" applyFont="1" applyFill="1" applyBorder="1" applyAlignment="1">
      <alignment horizontal="right" vertical="center" wrapText="1" readingOrder="1"/>
    </xf>
    <xf numFmtId="4" fontId="6" fillId="0" borderId="0" xfId="0" applyNumberFormat="1" applyFont="1" applyFill="1" applyBorder="1" applyAlignment="1">
      <alignment horizontal="right" vertical="center" wrapText="1"/>
    </xf>
    <xf numFmtId="0" fontId="67" fillId="2" borderId="0" xfId="0" applyNumberFormat="1" applyFont="1" applyFill="1" applyBorder="1" applyAlignment="1">
      <alignment horizontal="left" vertical="center" wrapText="1" readingOrder="1"/>
    </xf>
    <xf numFmtId="10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4" fontId="6" fillId="2" borderId="19" xfId="0" applyNumberFormat="1" applyFont="1" applyFill="1" applyBorder="1" applyAlignment="1">
      <alignment horizontal="right" vertical="center" wrapText="1"/>
    </xf>
    <xf numFmtId="0" fontId="68" fillId="35" borderId="12" xfId="0" applyFont="1" applyFill="1" applyBorder="1" applyAlignment="1">
      <alignment horizontal="center" vertical="justify" wrapText="1"/>
    </xf>
    <xf numFmtId="10" fontId="5" fillId="0" borderId="11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2" borderId="18" xfId="0" applyNumberFormat="1" applyFont="1" applyFill="1" applyBorder="1" applyAlignment="1">
      <alignment horizontal="right" vertical="center" wrapText="1"/>
    </xf>
    <xf numFmtId="4" fontId="6" fillId="2" borderId="19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69" fillId="0" borderId="0" xfId="0" applyNumberFormat="1" applyFont="1" applyFill="1" applyBorder="1" applyAlignment="1">
      <alignment horizontal="right" vertical="center" wrapText="1" readingOrder="1"/>
    </xf>
    <xf numFmtId="10" fontId="12" fillId="0" borderId="0" xfId="0" applyNumberFormat="1" applyFont="1" applyFill="1" applyBorder="1" applyAlignment="1">
      <alignment/>
    </xf>
    <xf numFmtId="10" fontId="1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65" fillId="35" borderId="21" xfId="0" applyFont="1" applyFill="1" applyBorder="1" applyAlignment="1">
      <alignment horizontal="center" vertical="justify" wrapText="1"/>
    </xf>
    <xf numFmtId="0" fontId="65" fillId="35" borderId="21" xfId="0" applyFont="1" applyFill="1" applyBorder="1" applyAlignment="1">
      <alignment horizontal="center" vertical="justify"/>
    </xf>
    <xf numFmtId="0" fontId="65" fillId="35" borderId="22" xfId="0" applyFont="1" applyFill="1" applyBorder="1" applyAlignment="1">
      <alignment horizontal="center" vertical="justify"/>
    </xf>
    <xf numFmtId="4" fontId="5" fillId="0" borderId="23" xfId="0" applyNumberFormat="1" applyFont="1" applyBorder="1" applyAlignment="1">
      <alignment/>
    </xf>
    <xf numFmtId="4" fontId="6" fillId="2" borderId="24" xfId="0" applyNumberFormat="1" applyFont="1" applyFill="1" applyBorder="1" applyAlignment="1">
      <alignment horizontal="right" vertical="center" wrapText="1"/>
    </xf>
    <xf numFmtId="10" fontId="6" fillId="2" borderId="25" xfId="0" applyNumberFormat="1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10" fontId="5" fillId="0" borderId="25" xfId="0" applyNumberFormat="1" applyFont="1" applyFill="1" applyBorder="1" applyAlignment="1">
      <alignment horizontal="right" vertical="center" wrapText="1"/>
    </xf>
    <xf numFmtId="4" fontId="6" fillId="0" borderId="24" xfId="0" applyNumberFormat="1" applyFont="1" applyFill="1" applyBorder="1" applyAlignment="1">
      <alignment horizontal="right" vertical="center" wrapText="1"/>
    </xf>
    <xf numFmtId="10" fontId="6" fillId="2" borderId="26" xfId="0" applyNumberFormat="1" applyFont="1" applyFill="1" applyBorder="1" applyAlignment="1">
      <alignment horizontal="right" vertical="center" wrapText="1"/>
    </xf>
    <xf numFmtId="10" fontId="6" fillId="2" borderId="27" xfId="0" applyNumberFormat="1" applyFont="1" applyFill="1" applyBorder="1" applyAlignment="1">
      <alignment horizontal="right" vertical="center" wrapText="1"/>
    </xf>
    <xf numFmtId="4" fontId="6" fillId="2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4" fontId="60" fillId="0" borderId="0" xfId="0" applyNumberFormat="1" applyFont="1" applyFill="1" applyBorder="1" applyAlignment="1">
      <alignment horizontal="right" vertical="center" wrapText="1" readingOrder="1"/>
    </xf>
    <xf numFmtId="0" fontId="62" fillId="2" borderId="0" xfId="0" applyFont="1" applyFill="1" applyBorder="1" applyAlignment="1">
      <alignment horizontal="left" vertical="center"/>
    </xf>
    <xf numFmtId="4" fontId="62" fillId="2" borderId="0" xfId="0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/>
    </xf>
    <xf numFmtId="10" fontId="62" fillId="2" borderId="25" xfId="0" applyNumberFormat="1" applyFont="1" applyFill="1" applyBorder="1" applyAlignment="1">
      <alignment horizontal="right" vertical="center" wrapText="1"/>
    </xf>
    <xf numFmtId="10" fontId="6" fillId="33" borderId="25" xfId="0" applyNumberFormat="1" applyFont="1" applyFill="1" applyBorder="1" applyAlignment="1">
      <alignment horizontal="right" vertical="center" wrapText="1"/>
    </xf>
    <xf numFmtId="4" fontId="6" fillId="2" borderId="26" xfId="0" applyNumberFormat="1" applyFont="1" applyFill="1" applyBorder="1" applyAlignment="1">
      <alignment horizontal="right" vertical="center" wrapText="1"/>
    </xf>
    <xf numFmtId="10" fontId="70" fillId="2" borderId="0" xfId="0" applyNumberFormat="1" applyFont="1" applyFill="1" applyBorder="1" applyAlignment="1">
      <alignment horizontal="right" vertical="center" wrapText="1"/>
    </xf>
    <xf numFmtId="4" fontId="71" fillId="0" borderId="0" xfId="0" applyNumberFormat="1" applyFont="1" applyFill="1" applyBorder="1" applyAlignment="1">
      <alignment horizontal="right" vertical="center" wrapText="1" readingOrder="1"/>
    </xf>
    <xf numFmtId="4" fontId="71" fillId="0" borderId="0" xfId="54" applyNumberFormat="1" applyFont="1" applyFill="1" applyBorder="1" applyAlignment="1">
      <alignment horizontal="right" vertical="center" wrapText="1" readingOrder="1"/>
      <protection/>
    </xf>
    <xf numFmtId="4" fontId="60" fillId="0" borderId="0" xfId="54" applyNumberFormat="1" applyFont="1" applyFill="1" applyBorder="1" applyAlignment="1">
      <alignment horizontal="right" vertical="center" wrapText="1" readingOrder="1"/>
      <protection/>
    </xf>
    <xf numFmtId="4" fontId="67" fillId="2" borderId="0" xfId="54" applyNumberFormat="1" applyFont="1" applyFill="1" applyBorder="1" applyAlignment="1">
      <alignment horizontal="right" vertical="center" wrapText="1" readingOrder="1"/>
      <protection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3" fillId="34" borderId="28" xfId="0" applyFont="1" applyFill="1" applyBorder="1" applyAlignment="1">
      <alignment/>
    </xf>
    <xf numFmtId="0" fontId="62" fillId="2" borderId="17" xfId="0" applyFont="1" applyFill="1" applyBorder="1" applyAlignment="1">
      <alignment horizontal="center" vertical="center" wrapText="1"/>
    </xf>
    <xf numFmtId="0" fontId="68" fillId="35" borderId="21" xfId="0" applyFont="1" applyFill="1" applyBorder="1" applyAlignment="1">
      <alignment horizontal="center" vertical="justify" wrapText="1"/>
    </xf>
    <xf numFmtId="4" fontId="62" fillId="2" borderId="0" xfId="0" applyNumberFormat="1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0" fontId="64" fillId="34" borderId="14" xfId="0" applyFont="1" applyFill="1" applyBorder="1" applyAlignment="1">
      <alignment horizontal="center" vertical="justify" wrapText="1"/>
    </xf>
    <xf numFmtId="4" fontId="5" fillId="0" borderId="11" xfId="0" applyNumberFormat="1" applyFont="1" applyBorder="1" applyAlignment="1">
      <alignment/>
    </xf>
    <xf numFmtId="4" fontId="6" fillId="2" borderId="11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60" fillId="0" borderId="11" xfId="54" applyNumberFormat="1" applyFont="1" applyFill="1" applyBorder="1" applyAlignment="1">
      <alignment horizontal="right" vertical="center" wrapText="1" readingOrder="1"/>
      <protection/>
    </xf>
    <xf numFmtId="4" fontId="5" fillId="0" borderId="11" xfId="0" applyNumberFormat="1" applyFont="1" applyFill="1" applyBorder="1" applyAlignment="1">
      <alignment horizontal="right" vertical="center" wrapText="1"/>
    </xf>
    <xf numFmtId="4" fontId="67" fillId="2" borderId="11" xfId="54" applyNumberFormat="1" applyFont="1" applyFill="1" applyBorder="1" applyAlignment="1">
      <alignment horizontal="right" vertical="center" wrapText="1" readingOrder="1"/>
      <protection/>
    </xf>
    <xf numFmtId="0" fontId="8" fillId="33" borderId="17" xfId="0" applyFont="1" applyFill="1" applyBorder="1" applyAlignment="1">
      <alignment/>
    </xf>
    <xf numFmtId="4" fontId="8" fillId="33" borderId="11" xfId="0" applyNumberFormat="1" applyFont="1" applyFill="1" applyBorder="1" applyAlignment="1">
      <alignment horizontal="right" vertical="center" wrapText="1"/>
    </xf>
    <xf numFmtId="4" fontId="6" fillId="2" borderId="20" xfId="0" applyNumberFormat="1" applyFont="1" applyFill="1" applyBorder="1" applyAlignment="1">
      <alignment horizontal="right" vertical="center" wrapText="1"/>
    </xf>
    <xf numFmtId="0" fontId="68" fillId="35" borderId="29" xfId="0" applyFont="1" applyFill="1" applyBorder="1" applyAlignment="1">
      <alignment horizontal="center" vertical="justify" wrapText="1"/>
    </xf>
    <xf numFmtId="4" fontId="5" fillId="0" borderId="16" xfId="0" applyNumberFormat="1" applyFont="1" applyBorder="1" applyAlignment="1">
      <alignment/>
    </xf>
    <xf numFmtId="0" fontId="9" fillId="0" borderId="17" xfId="0" applyFont="1" applyFill="1" applyBorder="1" applyAlignment="1">
      <alignment/>
    </xf>
    <xf numFmtId="10" fontId="6" fillId="0" borderId="11" xfId="0" applyNumberFormat="1" applyFont="1" applyFill="1" applyBorder="1" applyAlignment="1">
      <alignment horizontal="right" vertical="center" wrapText="1"/>
    </xf>
    <xf numFmtId="0" fontId="6" fillId="2" borderId="19" xfId="0" applyFont="1" applyFill="1" applyBorder="1" applyAlignment="1">
      <alignment vertical="center"/>
    </xf>
    <xf numFmtId="4" fontId="6" fillId="2" borderId="30" xfId="0" applyNumberFormat="1" applyFont="1" applyFill="1" applyBorder="1" applyAlignment="1">
      <alignment horizontal="right" vertical="center" wrapText="1"/>
    </xf>
    <xf numFmtId="10" fontId="6" fillId="2" borderId="19" xfId="0" applyNumberFormat="1" applyFont="1" applyFill="1" applyBorder="1" applyAlignment="1">
      <alignment horizontal="right" vertical="center" wrapText="1"/>
    </xf>
    <xf numFmtId="10" fontId="6" fillId="2" borderId="2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2543175</xdr:colOff>
      <xdr:row>2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146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="115" zoomScaleNormal="115" zoomScalePageLayoutView="0" workbookViewId="0" topLeftCell="A1">
      <selection activeCell="E19" sqref="E19"/>
    </sheetView>
  </sheetViews>
  <sheetFormatPr defaultColWidth="11.421875" defaultRowHeight="12.75"/>
  <cols>
    <col min="1" max="1" width="2.57421875" style="0" customWidth="1"/>
    <col min="2" max="2" width="38.57421875" style="0" customWidth="1"/>
    <col min="3" max="3" width="17.00390625" style="0" customWidth="1"/>
    <col min="4" max="4" width="19.00390625" style="0" customWidth="1"/>
    <col min="5" max="5" width="15.8515625" style="0" customWidth="1"/>
    <col min="6" max="6" width="19.28125" style="0" customWidth="1"/>
    <col min="7" max="7" width="18.421875" style="0" customWidth="1"/>
    <col min="8" max="8" width="19.281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ht="12.75">
      <c r="J1" s="1"/>
    </row>
    <row r="2" spans="1:13" ht="18">
      <c r="A2" s="111" t="s">
        <v>5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</row>
    <row r="3" spans="1:13" ht="21" customHeight="1">
      <c r="A3" s="107" t="s">
        <v>35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3:13" ht="19.5" customHeight="1" thickBot="1">
      <c r="C4" s="1"/>
      <c r="D4" s="1"/>
      <c r="E4" s="1"/>
      <c r="F4" s="1"/>
      <c r="G4" s="1"/>
      <c r="H4" s="1"/>
      <c r="I4" s="1"/>
      <c r="J4" s="3" t="s">
        <v>36</v>
      </c>
      <c r="K4" s="2"/>
      <c r="L4" s="2"/>
      <c r="M4" s="2"/>
    </row>
    <row r="5" spans="1:13" ht="43.5" customHeight="1" thickBot="1" thickTop="1">
      <c r="A5" s="39"/>
      <c r="B5" s="40" t="s">
        <v>3</v>
      </c>
      <c r="C5" s="41" t="s">
        <v>11</v>
      </c>
      <c r="D5" s="42" t="s">
        <v>6</v>
      </c>
      <c r="E5" s="41" t="s">
        <v>16</v>
      </c>
      <c r="F5" s="41" t="s">
        <v>17</v>
      </c>
      <c r="G5" s="42" t="s">
        <v>22</v>
      </c>
      <c r="H5" s="42" t="s">
        <v>20</v>
      </c>
      <c r="I5" s="42" t="s">
        <v>23</v>
      </c>
      <c r="J5" s="67" t="s">
        <v>7</v>
      </c>
      <c r="K5" s="43" t="s">
        <v>9</v>
      </c>
      <c r="L5" s="44" t="s">
        <v>24</v>
      </c>
      <c r="M5" s="45" t="s">
        <v>8</v>
      </c>
    </row>
    <row r="6" spans="1:13" ht="9.75" customHeight="1">
      <c r="A6" s="46"/>
      <c r="B6" s="5"/>
      <c r="C6" s="5"/>
      <c r="D6" s="5"/>
      <c r="E6" s="5"/>
      <c r="F6" s="5"/>
      <c r="G6" s="5"/>
      <c r="H6" s="5"/>
      <c r="I6" s="5"/>
      <c r="J6" s="46"/>
      <c r="K6" s="5"/>
      <c r="L6" s="5"/>
      <c r="M6" s="47"/>
    </row>
    <row r="7" spans="1:13" ht="18" customHeight="1">
      <c r="A7" s="48" t="s">
        <v>27</v>
      </c>
      <c r="B7" s="38" t="s">
        <v>0</v>
      </c>
      <c r="C7" s="34">
        <f>SUM(C8:C11)</f>
        <v>384122399000</v>
      </c>
      <c r="D7" s="34">
        <f aca="true" t="shared" si="0" ref="D7:I7">SUM(D8:D11)</f>
        <v>386141390000</v>
      </c>
      <c r="E7" s="34">
        <f t="shared" si="0"/>
        <v>620277000</v>
      </c>
      <c r="F7" s="34">
        <f t="shared" si="0"/>
        <v>385521113000</v>
      </c>
      <c r="G7" s="34">
        <f t="shared" si="0"/>
        <v>355582417656.57996</v>
      </c>
      <c r="H7" s="34">
        <f t="shared" si="0"/>
        <v>298662193872.99</v>
      </c>
      <c r="I7" s="34">
        <f t="shared" si="0"/>
        <v>298489247349.68005</v>
      </c>
      <c r="J7" s="58">
        <f aca="true" t="shared" si="1" ref="J7:J13">+F7-G7</f>
        <v>29938695343.420044</v>
      </c>
      <c r="K7" s="31">
        <f aca="true" t="shared" si="2" ref="K7:K13">+G7/F7</f>
        <v>0.9223422678191426</v>
      </c>
      <c r="L7" s="31">
        <f>+H7/F7</f>
        <v>0.7746973740268019</v>
      </c>
      <c r="M7" s="36">
        <f aca="true" t="shared" si="3" ref="M7:M13">+I7/F7</f>
        <v>0.7742487694822567</v>
      </c>
    </row>
    <row r="8" spans="1:13" ht="29.25" customHeight="1">
      <c r="A8" s="49"/>
      <c r="B8" s="20" t="s">
        <v>1</v>
      </c>
      <c r="C8" s="18">
        <f aca="true" t="shared" si="4" ref="C8:I11">+C23+C38</f>
        <v>56469179000</v>
      </c>
      <c r="D8" s="18">
        <f t="shared" si="4"/>
        <v>56179179000</v>
      </c>
      <c r="E8" s="18">
        <f t="shared" si="4"/>
        <v>620277000</v>
      </c>
      <c r="F8" s="18">
        <f t="shared" si="4"/>
        <v>55558902000</v>
      </c>
      <c r="G8" s="18">
        <f t="shared" si="4"/>
        <v>40045148185</v>
      </c>
      <c r="H8" s="18">
        <f t="shared" si="4"/>
        <v>39871257540</v>
      </c>
      <c r="I8" s="18">
        <f t="shared" si="4"/>
        <v>39814015019</v>
      </c>
      <c r="J8" s="69">
        <f t="shared" si="1"/>
        <v>15513753815</v>
      </c>
      <c r="K8" s="21">
        <f t="shared" si="2"/>
        <v>0.7207692510733923</v>
      </c>
      <c r="L8" s="21">
        <f aca="true" t="shared" si="5" ref="L8:L13">+H8/F8</f>
        <v>0.7176394079926202</v>
      </c>
      <c r="M8" s="30">
        <f t="shared" si="3"/>
        <v>0.7166091046759707</v>
      </c>
    </row>
    <row r="9" spans="1:13" ht="25.5" customHeight="1">
      <c r="A9" s="49"/>
      <c r="B9" s="22" t="s">
        <v>14</v>
      </c>
      <c r="C9" s="18">
        <f t="shared" si="4"/>
        <v>21345099000</v>
      </c>
      <c r="D9" s="18">
        <f t="shared" si="4"/>
        <v>21088135818</v>
      </c>
      <c r="E9" s="18">
        <f t="shared" si="4"/>
        <v>0</v>
      </c>
      <c r="F9" s="18">
        <f t="shared" si="4"/>
        <v>21088135818</v>
      </c>
      <c r="G9" s="18">
        <f t="shared" si="4"/>
        <v>17776762894.28</v>
      </c>
      <c r="H9" s="18">
        <f t="shared" si="4"/>
        <v>13338150076.69</v>
      </c>
      <c r="I9" s="18">
        <f t="shared" si="4"/>
        <v>13337457226.69</v>
      </c>
      <c r="J9" s="69">
        <f t="shared" si="1"/>
        <v>3311372923.720001</v>
      </c>
      <c r="K9" s="21">
        <f t="shared" si="2"/>
        <v>0.842974601818832</v>
      </c>
      <c r="L9" s="21">
        <f t="shared" si="5"/>
        <v>0.6324954558242688</v>
      </c>
      <c r="M9" s="30">
        <f t="shared" si="3"/>
        <v>0.632462600857572</v>
      </c>
    </row>
    <row r="10" spans="1:13" ht="26.25" customHeight="1">
      <c r="A10" s="49"/>
      <c r="B10" s="20" t="s">
        <v>4</v>
      </c>
      <c r="C10" s="18">
        <f t="shared" si="4"/>
        <v>291479598000</v>
      </c>
      <c r="D10" s="18">
        <f t="shared" si="4"/>
        <v>294045552182</v>
      </c>
      <c r="E10" s="18">
        <f t="shared" si="4"/>
        <v>0</v>
      </c>
      <c r="F10" s="18">
        <f t="shared" si="4"/>
        <v>294045552182</v>
      </c>
      <c r="G10" s="18">
        <f t="shared" si="4"/>
        <v>284990204214.3</v>
      </c>
      <c r="H10" s="18">
        <f t="shared" si="4"/>
        <v>232682552893.30002</v>
      </c>
      <c r="I10" s="18">
        <f t="shared" si="4"/>
        <v>232567541740.99002</v>
      </c>
      <c r="J10" s="69">
        <f t="shared" si="1"/>
        <v>9055347967.700012</v>
      </c>
      <c r="K10" s="21">
        <f t="shared" si="2"/>
        <v>0.9692042681805464</v>
      </c>
      <c r="L10" s="21">
        <f t="shared" si="5"/>
        <v>0.7913146489265063</v>
      </c>
      <c r="M10" s="30">
        <f t="shared" si="3"/>
        <v>0.7909235151329272</v>
      </c>
    </row>
    <row r="11" spans="1:13" ht="24.75" customHeight="1">
      <c r="A11" s="49"/>
      <c r="B11" s="23" t="s">
        <v>19</v>
      </c>
      <c r="C11" s="18">
        <f t="shared" si="4"/>
        <v>14828523000</v>
      </c>
      <c r="D11" s="18">
        <f t="shared" si="4"/>
        <v>14828523000</v>
      </c>
      <c r="E11" s="18">
        <f t="shared" si="4"/>
        <v>0</v>
      </c>
      <c r="F11" s="18">
        <f t="shared" si="4"/>
        <v>14828523000</v>
      </c>
      <c r="G11" s="18">
        <f t="shared" si="4"/>
        <v>12770302363</v>
      </c>
      <c r="H11" s="18">
        <f t="shared" si="4"/>
        <v>12770233363</v>
      </c>
      <c r="I11" s="18">
        <f t="shared" si="4"/>
        <v>12770233363</v>
      </c>
      <c r="J11" s="69">
        <f t="shared" si="1"/>
        <v>2058220637</v>
      </c>
      <c r="K11" s="21">
        <f t="shared" si="2"/>
        <v>0.8611985403401269</v>
      </c>
      <c r="L11" s="21">
        <f t="shared" si="5"/>
        <v>0.8611938871457393</v>
      </c>
      <c r="M11" s="30">
        <f t="shared" si="3"/>
        <v>0.8611938871457393</v>
      </c>
    </row>
    <row r="12" spans="1:13" ht="23.25" customHeight="1">
      <c r="A12" s="50" t="s">
        <v>26</v>
      </c>
      <c r="B12" s="61" t="s">
        <v>32</v>
      </c>
      <c r="C12" s="34">
        <f>+C27</f>
        <v>569462000</v>
      </c>
      <c r="D12" s="34">
        <f aca="true" t="shared" si="6" ref="D12:I12">+D27</f>
        <v>569462000</v>
      </c>
      <c r="E12" s="34">
        <f t="shared" si="6"/>
        <v>0</v>
      </c>
      <c r="F12" s="34">
        <f t="shared" si="6"/>
        <v>569462000</v>
      </c>
      <c r="G12" s="34">
        <f t="shared" si="6"/>
        <v>0</v>
      </c>
      <c r="H12" s="34">
        <f t="shared" si="6"/>
        <v>0</v>
      </c>
      <c r="I12" s="34">
        <f t="shared" si="6"/>
        <v>0</v>
      </c>
      <c r="J12" s="58">
        <f t="shared" si="1"/>
        <v>569462000</v>
      </c>
      <c r="K12" s="31">
        <f>+G12/F12</f>
        <v>0</v>
      </c>
      <c r="L12" s="31">
        <f>+H12/F12</f>
        <v>0</v>
      </c>
      <c r="M12" s="36">
        <f>+I12/F12</f>
        <v>0</v>
      </c>
    </row>
    <row r="13" spans="1:13" ht="21" customHeight="1">
      <c r="A13" s="50" t="s">
        <v>28</v>
      </c>
      <c r="B13" s="38" t="s">
        <v>2</v>
      </c>
      <c r="C13" s="34">
        <f aca="true" t="shared" si="7" ref="C13:I13">+C28+C42</f>
        <v>260552206904</v>
      </c>
      <c r="D13" s="34">
        <f t="shared" si="7"/>
        <v>295472807904</v>
      </c>
      <c r="E13" s="34">
        <f t="shared" si="7"/>
        <v>0</v>
      </c>
      <c r="F13" s="34">
        <f t="shared" si="7"/>
        <v>295472807904</v>
      </c>
      <c r="G13" s="34">
        <f t="shared" si="7"/>
        <v>256696581359.86002</v>
      </c>
      <c r="H13" s="34">
        <f t="shared" si="7"/>
        <v>73990465142.09001</v>
      </c>
      <c r="I13" s="34">
        <f t="shared" si="7"/>
        <v>73936614421.59001</v>
      </c>
      <c r="J13" s="58">
        <f t="shared" si="1"/>
        <v>38776226544.139984</v>
      </c>
      <c r="K13" s="31">
        <f t="shared" si="2"/>
        <v>0.8687654988653355</v>
      </c>
      <c r="L13" s="31">
        <f t="shared" si="5"/>
        <v>0.2504137882161046</v>
      </c>
      <c r="M13" s="32">
        <f t="shared" si="3"/>
        <v>0.250231535504317</v>
      </c>
    </row>
    <row r="14" spans="1:13" ht="7.5" customHeight="1">
      <c r="A14" s="51"/>
      <c r="B14" s="24"/>
      <c r="C14" s="25"/>
      <c r="D14" s="19"/>
      <c r="E14" s="19"/>
      <c r="F14" s="19"/>
      <c r="G14" s="19"/>
      <c r="H14" s="19"/>
      <c r="I14" s="19"/>
      <c r="J14" s="70"/>
      <c r="K14" s="26"/>
      <c r="L14" s="26"/>
      <c r="M14" s="52"/>
    </row>
    <row r="15" spans="1:13" ht="13.5" thickBot="1">
      <c r="A15" s="53"/>
      <c r="B15" s="54" t="s">
        <v>31</v>
      </c>
      <c r="C15" s="55">
        <f aca="true" t="shared" si="8" ref="C15:I15">+C30+C44</f>
        <v>645244067904</v>
      </c>
      <c r="D15" s="55">
        <f t="shared" si="8"/>
        <v>682183659904</v>
      </c>
      <c r="E15" s="55">
        <f t="shared" si="8"/>
        <v>620277000</v>
      </c>
      <c r="F15" s="55">
        <f t="shared" si="8"/>
        <v>681563382904</v>
      </c>
      <c r="G15" s="55">
        <f t="shared" si="8"/>
        <v>612278999016.44</v>
      </c>
      <c r="H15" s="55">
        <f t="shared" si="8"/>
        <v>372652659015.07996</v>
      </c>
      <c r="I15" s="55">
        <f t="shared" si="8"/>
        <v>372425861771.27</v>
      </c>
      <c r="J15" s="71">
        <f>+F15-G15</f>
        <v>69284383887.56006</v>
      </c>
      <c r="K15" s="56">
        <f>+G15/F15</f>
        <v>0.898344914610357</v>
      </c>
      <c r="L15" s="56">
        <f>+H15/F15</f>
        <v>0.5467615607917262</v>
      </c>
      <c r="M15" s="57">
        <f>+I15/F15</f>
        <v>0.5464288004799213</v>
      </c>
    </row>
    <row r="16" spans="1:13" ht="15" customHeight="1" thickTop="1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</row>
    <row r="17" spans="1:13" ht="16.5" customHeight="1">
      <c r="A17" s="109" t="s">
        <v>13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ht="24" customHeight="1">
      <c r="A18" s="107" t="s">
        <v>35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ht="27" customHeight="1" thickBot="1">
      <c r="A19" s="8"/>
      <c r="B19" s="8"/>
      <c r="C19" s="9"/>
      <c r="D19" s="9"/>
      <c r="E19" s="9"/>
      <c r="F19" s="9"/>
      <c r="G19" s="9"/>
      <c r="H19" s="9"/>
      <c r="I19" s="9"/>
      <c r="J19" s="9"/>
      <c r="K19" s="7"/>
      <c r="L19" s="7"/>
      <c r="M19" s="7"/>
    </row>
    <row r="20" spans="1:13" ht="36" customHeight="1" thickBot="1" thickTop="1">
      <c r="A20" s="39"/>
      <c r="B20" s="40" t="s">
        <v>3</v>
      </c>
      <c r="C20" s="41" t="s">
        <v>11</v>
      </c>
      <c r="D20" s="41" t="s">
        <v>6</v>
      </c>
      <c r="E20" s="41" t="s">
        <v>16</v>
      </c>
      <c r="F20" s="41" t="s">
        <v>17</v>
      </c>
      <c r="G20" s="41" t="s">
        <v>18</v>
      </c>
      <c r="H20" s="41" t="s">
        <v>10</v>
      </c>
      <c r="I20" s="42" t="s">
        <v>23</v>
      </c>
      <c r="J20" s="128" t="s">
        <v>7</v>
      </c>
      <c r="K20" s="43" t="s">
        <v>9</v>
      </c>
      <c r="L20" s="44" t="s">
        <v>21</v>
      </c>
      <c r="M20" s="45" t="s">
        <v>8</v>
      </c>
    </row>
    <row r="21" spans="1:13" ht="12.75" customHeight="1">
      <c r="A21" s="65"/>
      <c r="B21" s="6"/>
      <c r="C21" s="7"/>
      <c r="D21" s="7"/>
      <c r="E21" s="7"/>
      <c r="F21" s="7"/>
      <c r="G21" s="7"/>
      <c r="H21" s="7"/>
      <c r="I21" s="7"/>
      <c r="J21" s="82"/>
      <c r="K21" s="29"/>
      <c r="L21" s="29"/>
      <c r="M21" s="129"/>
    </row>
    <row r="22" spans="1:13" ht="24.75" customHeight="1">
      <c r="A22" s="48" t="s">
        <v>27</v>
      </c>
      <c r="B22" s="37" t="s">
        <v>0</v>
      </c>
      <c r="C22" s="34">
        <f>SUM(C23:C26)</f>
        <v>368029637000</v>
      </c>
      <c r="D22" s="34">
        <f>SUM(D23:D26)</f>
        <v>370048628000</v>
      </c>
      <c r="E22" s="34">
        <v>0</v>
      </c>
      <c r="F22" s="34">
        <f>SUM(F23:F26)</f>
        <v>370048628000</v>
      </c>
      <c r="G22" s="34">
        <f>SUM(G23:G26)</f>
        <v>344502504343.02997</v>
      </c>
      <c r="H22" s="34">
        <f>SUM(H23:H26)</f>
        <v>288032998731.63</v>
      </c>
      <c r="I22" s="34">
        <f>SUM(I23:I26)</f>
        <v>287860052208.32</v>
      </c>
      <c r="J22" s="83">
        <f aca="true" t="shared" si="9" ref="J22:J28">+F22-G22</f>
        <v>25546123656.97003</v>
      </c>
      <c r="K22" s="35">
        <f aca="true" t="shared" si="10" ref="K22:K28">+G22/F22</f>
        <v>0.930965495548412</v>
      </c>
      <c r="L22" s="35">
        <f aca="true" t="shared" si="11" ref="L22:L28">+H22/F22</f>
        <v>0.7783652659067013</v>
      </c>
      <c r="M22" s="36">
        <f aca="true" t="shared" si="12" ref="M22:M28">+I22/F22</f>
        <v>0.7778979042946755</v>
      </c>
    </row>
    <row r="23" spans="1:13" ht="21" customHeight="1">
      <c r="A23" s="49"/>
      <c r="B23" s="22" t="s">
        <v>1</v>
      </c>
      <c r="C23" s="18">
        <v>42357308000</v>
      </c>
      <c r="D23" s="18">
        <v>42067308000</v>
      </c>
      <c r="E23" s="16"/>
      <c r="F23" s="18">
        <f>+D23-E23</f>
        <v>42067308000</v>
      </c>
      <c r="G23" s="103">
        <v>30650968322</v>
      </c>
      <c r="H23" s="103">
        <v>30477077677</v>
      </c>
      <c r="I23" s="103">
        <v>30419835156</v>
      </c>
      <c r="J23" s="85">
        <f t="shared" si="9"/>
        <v>11416339678</v>
      </c>
      <c r="K23" s="17">
        <f t="shared" si="10"/>
        <v>0.7286172987822278</v>
      </c>
      <c r="L23" s="17">
        <f t="shared" si="11"/>
        <v>0.7244836697656052</v>
      </c>
      <c r="M23" s="68">
        <f t="shared" si="12"/>
        <v>0.723122933276358</v>
      </c>
    </row>
    <row r="24" spans="1:13" ht="30.75" customHeight="1">
      <c r="A24" s="49"/>
      <c r="B24" s="22" t="s">
        <v>14</v>
      </c>
      <c r="C24" s="18">
        <v>19428254000</v>
      </c>
      <c r="D24" s="18">
        <v>19171290818</v>
      </c>
      <c r="E24" s="16"/>
      <c r="F24" s="18">
        <f>+D24-E24</f>
        <v>19171290818</v>
      </c>
      <c r="G24" s="103">
        <v>16119384240.73</v>
      </c>
      <c r="H24" s="103">
        <v>12131489595.33</v>
      </c>
      <c r="I24" s="103">
        <v>12130796745.33</v>
      </c>
      <c r="J24" s="85">
        <f t="shared" si="9"/>
        <v>3051906577.2700005</v>
      </c>
      <c r="K24" s="17">
        <f t="shared" si="10"/>
        <v>0.8408084981735005</v>
      </c>
      <c r="L24" s="17">
        <f t="shared" si="11"/>
        <v>0.6327946151617343</v>
      </c>
      <c r="M24" s="68">
        <f t="shared" si="12"/>
        <v>0.6327584751852153</v>
      </c>
    </row>
    <row r="25" spans="1:13" ht="22.5" customHeight="1">
      <c r="A25" s="49"/>
      <c r="B25" s="22" t="s">
        <v>4</v>
      </c>
      <c r="C25" s="18">
        <v>291419598000</v>
      </c>
      <c r="D25" s="18">
        <v>293985552182</v>
      </c>
      <c r="E25" s="18"/>
      <c r="F25" s="18">
        <f>+D25-E25</f>
        <v>293985552182</v>
      </c>
      <c r="G25" s="104">
        <v>284961849417.3</v>
      </c>
      <c r="H25" s="104">
        <v>232654198096.30002</v>
      </c>
      <c r="I25" s="104">
        <v>232539186943.99002</v>
      </c>
      <c r="J25" s="85">
        <f t="shared" si="9"/>
        <v>9023702764.700012</v>
      </c>
      <c r="K25" s="17">
        <f t="shared" si="10"/>
        <v>0.96930562506312</v>
      </c>
      <c r="L25" s="17">
        <f t="shared" si="11"/>
        <v>0.7913797000210028</v>
      </c>
      <c r="M25" s="68">
        <f t="shared" si="12"/>
        <v>0.7909884864002776</v>
      </c>
    </row>
    <row r="26" spans="1:13" ht="24.75" customHeight="1">
      <c r="A26" s="49"/>
      <c r="B26" s="23" t="s">
        <v>19</v>
      </c>
      <c r="C26" s="18">
        <v>14824477000</v>
      </c>
      <c r="D26" s="18">
        <v>14824477000</v>
      </c>
      <c r="E26" s="18"/>
      <c r="F26" s="18">
        <f>+D26-E26</f>
        <v>14824477000</v>
      </c>
      <c r="G26" s="103">
        <v>12770302363</v>
      </c>
      <c r="H26" s="103">
        <v>12770233363</v>
      </c>
      <c r="I26" s="103">
        <v>12770233363</v>
      </c>
      <c r="J26" s="85">
        <f t="shared" si="9"/>
        <v>2054174637</v>
      </c>
      <c r="K26" s="17">
        <f t="shared" si="10"/>
        <v>0.8614335846721608</v>
      </c>
      <c r="L26" s="17">
        <f t="shared" si="11"/>
        <v>0.8614289302077908</v>
      </c>
      <c r="M26" s="68">
        <f t="shared" si="12"/>
        <v>0.8614289302077908</v>
      </c>
    </row>
    <row r="27" spans="1:13" ht="27" customHeight="1">
      <c r="A27" s="50" t="s">
        <v>26</v>
      </c>
      <c r="B27" s="61" t="s">
        <v>32</v>
      </c>
      <c r="C27" s="34">
        <v>569462000</v>
      </c>
      <c r="D27" s="34">
        <v>569462000</v>
      </c>
      <c r="E27" s="34"/>
      <c r="F27" s="34">
        <f>+D27-E27</f>
        <v>569462000</v>
      </c>
      <c r="G27" s="34">
        <v>0</v>
      </c>
      <c r="H27" s="34">
        <v>0</v>
      </c>
      <c r="I27" s="34">
        <v>0</v>
      </c>
      <c r="J27" s="83">
        <f t="shared" si="9"/>
        <v>569462000</v>
      </c>
      <c r="K27" s="35">
        <f t="shared" si="10"/>
        <v>0</v>
      </c>
      <c r="L27" s="35">
        <f t="shared" si="11"/>
        <v>0</v>
      </c>
      <c r="M27" s="36">
        <f t="shared" si="12"/>
        <v>0</v>
      </c>
    </row>
    <row r="28" spans="1:13" ht="21" customHeight="1">
      <c r="A28" s="50" t="s">
        <v>28</v>
      </c>
      <c r="B28" s="33" t="s">
        <v>2</v>
      </c>
      <c r="C28" s="34">
        <v>250773427074</v>
      </c>
      <c r="D28" s="34">
        <v>285694028074</v>
      </c>
      <c r="E28" s="34">
        <v>0</v>
      </c>
      <c r="F28" s="34">
        <v>285694028074</v>
      </c>
      <c r="G28" s="106">
        <v>248485825719.57</v>
      </c>
      <c r="H28" s="106">
        <v>69728614512.23001</v>
      </c>
      <c r="I28" s="106">
        <v>69695600741.73001</v>
      </c>
      <c r="J28" s="83">
        <f t="shared" si="9"/>
        <v>37208202354.42999</v>
      </c>
      <c r="K28" s="35">
        <f t="shared" si="10"/>
        <v>0.869762057662639</v>
      </c>
      <c r="L28" s="102">
        <f t="shared" si="11"/>
        <v>0.24406745560032855</v>
      </c>
      <c r="M28" s="36">
        <f t="shared" si="12"/>
        <v>0.2439518992104293</v>
      </c>
    </row>
    <row r="29" spans="1:13" ht="3" customHeight="1">
      <c r="A29" s="130"/>
      <c r="B29" s="27"/>
      <c r="C29" s="19"/>
      <c r="D29" s="19"/>
      <c r="E29" s="19"/>
      <c r="F29" s="16"/>
      <c r="G29" s="19"/>
      <c r="H29" s="19"/>
      <c r="I29" s="19"/>
      <c r="J29" s="87"/>
      <c r="K29" s="4"/>
      <c r="L29" s="4"/>
      <c r="M29" s="131"/>
    </row>
    <row r="30" spans="1:13" ht="27" customHeight="1" thickBot="1">
      <c r="A30" s="53"/>
      <c r="B30" s="132" t="s">
        <v>29</v>
      </c>
      <c r="C30" s="66">
        <f>+C22+C27+C28</f>
        <v>619372526074</v>
      </c>
      <c r="D30" s="66">
        <f aca="true" t="shared" si="13" ref="D30:J30">+D22+D27+D28</f>
        <v>656312118074</v>
      </c>
      <c r="E30" s="66">
        <f t="shared" si="13"/>
        <v>0</v>
      </c>
      <c r="F30" s="66">
        <f t="shared" si="13"/>
        <v>656312118074</v>
      </c>
      <c r="G30" s="66">
        <f t="shared" si="13"/>
        <v>592988330062.6</v>
      </c>
      <c r="H30" s="66">
        <f t="shared" si="13"/>
        <v>357761613243.86</v>
      </c>
      <c r="I30" s="66">
        <f t="shared" si="13"/>
        <v>357555652950.05005</v>
      </c>
      <c r="J30" s="133">
        <f t="shared" si="13"/>
        <v>63323788011.400024</v>
      </c>
      <c r="K30" s="134">
        <f>+G30/F30</f>
        <v>0.9035157415693791</v>
      </c>
      <c r="L30" s="134">
        <f>+H30/F30</f>
        <v>0.5451089556196826</v>
      </c>
      <c r="M30" s="135">
        <f>+I30/F30</f>
        <v>0.5447951410669142</v>
      </c>
    </row>
    <row r="31" spans="1:13" ht="18.75" customHeight="1" thickTop="1">
      <c r="A31" s="63"/>
      <c r="B31" s="64"/>
      <c r="C31" s="60"/>
      <c r="D31" s="60"/>
      <c r="E31" s="60"/>
      <c r="F31" s="60"/>
      <c r="G31" s="60"/>
      <c r="H31" s="60"/>
      <c r="I31" s="60"/>
      <c r="J31" s="60"/>
      <c r="K31" s="4"/>
      <c r="L31" s="4"/>
      <c r="M31" s="4"/>
    </row>
    <row r="32" spans="1:13" ht="22.5" customHeight="1">
      <c r="A32" s="109" t="s">
        <v>25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ht="14.25" customHeight="1">
      <c r="A33" s="107" t="s">
        <v>35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ht="10.5" customHeight="1" thickBot="1">
      <c r="A34" s="13"/>
      <c r="B34" s="13"/>
      <c r="C34" s="14"/>
      <c r="D34" s="14"/>
      <c r="E34" s="14"/>
      <c r="F34" s="14"/>
      <c r="G34" s="14"/>
      <c r="H34" s="14"/>
      <c r="I34" s="14"/>
      <c r="J34" s="12"/>
      <c r="K34" s="15"/>
      <c r="L34" s="15"/>
      <c r="M34" s="15"/>
    </row>
    <row r="35" spans="1:13" ht="24" customHeight="1" thickBot="1" thickTop="1">
      <c r="A35" s="113"/>
      <c r="B35" s="40" t="s">
        <v>3</v>
      </c>
      <c r="C35" s="41" t="s">
        <v>11</v>
      </c>
      <c r="D35" s="41" t="s">
        <v>6</v>
      </c>
      <c r="E35" s="41" t="s">
        <v>16</v>
      </c>
      <c r="F35" s="41" t="s">
        <v>17</v>
      </c>
      <c r="G35" s="41" t="s">
        <v>15</v>
      </c>
      <c r="H35" s="41" t="s">
        <v>10</v>
      </c>
      <c r="I35" s="118" t="s">
        <v>23</v>
      </c>
      <c r="J35" s="115" t="s">
        <v>7</v>
      </c>
      <c r="K35" s="79" t="s">
        <v>9</v>
      </c>
      <c r="L35" s="80" t="s">
        <v>21</v>
      </c>
      <c r="M35" s="81" t="s">
        <v>8</v>
      </c>
    </row>
    <row r="36" spans="1:13" ht="11.25" customHeight="1">
      <c r="A36" s="65"/>
      <c r="B36" s="6"/>
      <c r="C36" s="7"/>
      <c r="D36" s="7"/>
      <c r="E36" s="7"/>
      <c r="F36" s="7"/>
      <c r="G36" s="7"/>
      <c r="H36" s="7"/>
      <c r="I36" s="119"/>
      <c r="J36" s="7"/>
      <c r="K36" s="7"/>
      <c r="L36" s="7"/>
      <c r="M36" s="98"/>
    </row>
    <row r="37" spans="1:13" ht="19.5" customHeight="1">
      <c r="A37" s="50" t="s">
        <v>27</v>
      </c>
      <c r="B37" s="33" t="s">
        <v>0</v>
      </c>
      <c r="C37" s="90">
        <f aca="true" t="shared" si="14" ref="C37:I37">SUM(C38:C41)</f>
        <v>16092762000</v>
      </c>
      <c r="D37" s="90">
        <f t="shared" si="14"/>
        <v>16092762000</v>
      </c>
      <c r="E37" s="90">
        <f t="shared" si="14"/>
        <v>620277000</v>
      </c>
      <c r="F37" s="90">
        <f t="shared" si="14"/>
        <v>15472485000</v>
      </c>
      <c r="G37" s="34">
        <f>SUM(G38:G41)</f>
        <v>11079913313.55</v>
      </c>
      <c r="H37" s="34">
        <f t="shared" si="14"/>
        <v>10629195141.36</v>
      </c>
      <c r="I37" s="120">
        <f t="shared" si="14"/>
        <v>10629195141.36</v>
      </c>
      <c r="J37" s="34">
        <f aca="true" t="shared" si="15" ref="J37:J42">+F37-G37</f>
        <v>4392571686.450001</v>
      </c>
      <c r="K37" s="35">
        <f aca="true" t="shared" si="16" ref="K37:K42">+G37/F37</f>
        <v>0.7161043176677825</v>
      </c>
      <c r="L37" s="35">
        <f aca="true" t="shared" si="17" ref="L37:L42">+H37/F37</f>
        <v>0.6869740149277896</v>
      </c>
      <c r="M37" s="84">
        <f aca="true" t="shared" si="18" ref="M37:M42">+I37/F37</f>
        <v>0.6869740149277896</v>
      </c>
    </row>
    <row r="38" spans="1:13" ht="24.75" customHeight="1">
      <c r="A38" s="121"/>
      <c r="B38" s="20" t="s">
        <v>1</v>
      </c>
      <c r="C38" s="91">
        <v>14111871000</v>
      </c>
      <c r="D38" s="91">
        <v>14111871000</v>
      </c>
      <c r="E38" s="92">
        <v>620277000</v>
      </c>
      <c r="F38" s="91">
        <f>+D38-E38</f>
        <v>13491594000</v>
      </c>
      <c r="G38" s="105">
        <v>9394179863</v>
      </c>
      <c r="H38" s="105">
        <v>9394179863</v>
      </c>
      <c r="I38" s="122">
        <v>9394179863</v>
      </c>
      <c r="J38" s="18">
        <f t="shared" si="15"/>
        <v>4097414137</v>
      </c>
      <c r="K38" s="17">
        <f t="shared" si="16"/>
        <v>0.6962987370506406</v>
      </c>
      <c r="L38" s="17">
        <f t="shared" si="17"/>
        <v>0.6962987370506406</v>
      </c>
      <c r="M38" s="86">
        <f t="shared" si="18"/>
        <v>0.6962987370506406</v>
      </c>
    </row>
    <row r="39" spans="1:13" ht="19.5" customHeight="1">
      <c r="A39" s="121"/>
      <c r="B39" s="22" t="s">
        <v>14</v>
      </c>
      <c r="C39" s="91">
        <v>1916845000</v>
      </c>
      <c r="D39" s="91">
        <v>1916845000</v>
      </c>
      <c r="E39" s="91"/>
      <c r="F39" s="91">
        <f>+D39-E39</f>
        <v>1916845000</v>
      </c>
      <c r="G39" s="105">
        <v>1657378653.55</v>
      </c>
      <c r="H39" s="105">
        <v>1206660481.36</v>
      </c>
      <c r="I39" s="122">
        <v>1206660481.36</v>
      </c>
      <c r="J39" s="18">
        <f t="shared" si="15"/>
        <v>259466346.45000005</v>
      </c>
      <c r="K39" s="17">
        <f t="shared" si="16"/>
        <v>0.8646388484984441</v>
      </c>
      <c r="L39" s="17">
        <f t="shared" si="17"/>
        <v>0.6295034190870936</v>
      </c>
      <c r="M39" s="86">
        <f t="shared" si="18"/>
        <v>0.6295034190870936</v>
      </c>
    </row>
    <row r="40" spans="1:13" ht="29.25" customHeight="1">
      <c r="A40" s="121"/>
      <c r="B40" s="20" t="s">
        <v>4</v>
      </c>
      <c r="C40" s="91">
        <v>60000000</v>
      </c>
      <c r="D40" s="91">
        <v>60000000</v>
      </c>
      <c r="E40" s="91"/>
      <c r="F40" s="91">
        <f>+D40-E40</f>
        <v>60000000</v>
      </c>
      <c r="G40" s="105">
        <v>28354797</v>
      </c>
      <c r="H40" s="105">
        <v>28354797</v>
      </c>
      <c r="I40" s="122">
        <v>28354797</v>
      </c>
      <c r="J40" s="18">
        <f t="shared" si="15"/>
        <v>31645203</v>
      </c>
      <c r="K40" s="17">
        <f t="shared" si="16"/>
        <v>0.47257995</v>
      </c>
      <c r="L40" s="17">
        <f t="shared" si="17"/>
        <v>0.47257995</v>
      </c>
      <c r="M40" s="86">
        <f t="shared" si="18"/>
        <v>0.47257995</v>
      </c>
    </row>
    <row r="41" spans="1:13" ht="21.75" customHeight="1">
      <c r="A41" s="49"/>
      <c r="B41" s="23" t="s">
        <v>19</v>
      </c>
      <c r="C41" s="91">
        <v>4046000</v>
      </c>
      <c r="D41" s="91">
        <v>4046000</v>
      </c>
      <c r="E41" s="91"/>
      <c r="F41" s="91">
        <f>+D41-E41</f>
        <v>4046000</v>
      </c>
      <c r="G41" s="18">
        <v>0</v>
      </c>
      <c r="H41" s="18">
        <v>0</v>
      </c>
      <c r="I41" s="123">
        <v>0</v>
      </c>
      <c r="J41" s="18">
        <f t="shared" si="15"/>
        <v>4046000</v>
      </c>
      <c r="K41" s="17">
        <f t="shared" si="16"/>
        <v>0</v>
      </c>
      <c r="L41" s="17">
        <f t="shared" si="17"/>
        <v>0</v>
      </c>
      <c r="M41" s="86">
        <f t="shared" si="18"/>
        <v>0</v>
      </c>
    </row>
    <row r="42" spans="1:13" ht="21.75" customHeight="1">
      <c r="A42" s="114" t="s">
        <v>28</v>
      </c>
      <c r="B42" s="93" t="s">
        <v>2</v>
      </c>
      <c r="C42" s="94">
        <v>9778779830</v>
      </c>
      <c r="D42" s="94">
        <v>9778779830</v>
      </c>
      <c r="E42" s="94">
        <v>0</v>
      </c>
      <c r="F42" s="94">
        <f>+D42-E42</f>
        <v>9778779830</v>
      </c>
      <c r="G42" s="106">
        <v>8210755640.29</v>
      </c>
      <c r="H42" s="106">
        <v>4261850629.86</v>
      </c>
      <c r="I42" s="124">
        <v>4241013679.86</v>
      </c>
      <c r="J42" s="116">
        <f t="shared" si="15"/>
        <v>1568024189.71</v>
      </c>
      <c r="K42" s="31">
        <f t="shared" si="16"/>
        <v>0.8396503227427711</v>
      </c>
      <c r="L42" s="31">
        <f t="shared" si="17"/>
        <v>0.43582642251390175</v>
      </c>
      <c r="M42" s="99">
        <f t="shared" si="18"/>
        <v>0.43369558918272527</v>
      </c>
    </row>
    <row r="43" spans="1:13" ht="5.25" customHeight="1">
      <c r="A43" s="125"/>
      <c r="B43" s="95"/>
      <c r="C43" s="96"/>
      <c r="D43" s="96"/>
      <c r="E43" s="96"/>
      <c r="F43" s="96"/>
      <c r="G43" s="97"/>
      <c r="H43" s="97"/>
      <c r="I43" s="126"/>
      <c r="J43" s="117"/>
      <c r="K43" s="28"/>
      <c r="L43" s="28"/>
      <c r="M43" s="100"/>
    </row>
    <row r="44" spans="1:13" ht="13.5" thickBot="1">
      <c r="A44" s="53"/>
      <c r="B44" s="54" t="s">
        <v>30</v>
      </c>
      <c r="C44" s="72">
        <f>+C37+C42</f>
        <v>25871541830</v>
      </c>
      <c r="D44" s="72">
        <f aca="true" t="shared" si="19" ref="D44:I44">+D37+D42</f>
        <v>25871541830</v>
      </c>
      <c r="E44" s="72">
        <f t="shared" si="19"/>
        <v>620277000</v>
      </c>
      <c r="F44" s="72">
        <f t="shared" si="19"/>
        <v>25251264830</v>
      </c>
      <c r="G44" s="66">
        <f t="shared" si="19"/>
        <v>19290668953.84</v>
      </c>
      <c r="H44" s="66">
        <f t="shared" si="19"/>
        <v>14891045771.220001</v>
      </c>
      <c r="I44" s="127">
        <f t="shared" si="19"/>
        <v>14870208821.220001</v>
      </c>
      <c r="J44" s="101">
        <f>+F44-G44</f>
        <v>5960595876.16</v>
      </c>
      <c r="K44" s="88">
        <f>+G44/F44</f>
        <v>0.7639486213348624</v>
      </c>
      <c r="L44" s="88">
        <f>+H44/F44</f>
        <v>0.5897148468194178</v>
      </c>
      <c r="M44" s="89">
        <f>+I44/F44</f>
        <v>0.5888896624122096</v>
      </c>
    </row>
    <row r="45" spans="1:13" ht="13.5" thickTop="1">
      <c r="A45" s="8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8"/>
      <c r="B46" s="73" t="s">
        <v>12</v>
      </c>
      <c r="C46" s="74"/>
      <c r="D46" s="74"/>
      <c r="E46" s="74"/>
      <c r="F46" s="75"/>
      <c r="G46" s="59"/>
      <c r="H46" s="59"/>
      <c r="I46" s="59"/>
      <c r="J46" s="59"/>
      <c r="K46" s="76"/>
      <c r="L46" s="77"/>
      <c r="M46" s="77"/>
    </row>
    <row r="47" spans="2:13" ht="12.75">
      <c r="B47" s="78" t="s">
        <v>33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 ht="12.75">
      <c r="B48" s="78" t="s">
        <v>34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3:11" ht="12.75">
      <c r="C49" s="1"/>
      <c r="D49" s="1"/>
      <c r="E49" s="1"/>
      <c r="F49" s="1"/>
      <c r="G49" s="1"/>
      <c r="H49" s="1"/>
      <c r="I49" s="1"/>
      <c r="J49" s="1"/>
      <c r="K49" s="62"/>
    </row>
    <row r="50" spans="3:13" ht="12.75">
      <c r="C50" s="1"/>
      <c r="D50" s="1"/>
      <c r="E50" s="1"/>
      <c r="F50" s="1"/>
      <c r="G50" s="1"/>
      <c r="H50" s="1"/>
      <c r="I50" s="1"/>
      <c r="J50" s="1"/>
      <c r="K50" s="62"/>
      <c r="L50" s="62"/>
      <c r="M50" s="62"/>
    </row>
    <row r="51" ht="12.75">
      <c r="K51" s="62"/>
    </row>
  </sheetData>
  <sheetProtection/>
  <mergeCells count="6">
    <mergeCell ref="A33:M33"/>
    <mergeCell ref="A32:M32"/>
    <mergeCell ref="A3:M3"/>
    <mergeCell ref="A2:M2"/>
    <mergeCell ref="A17:M17"/>
    <mergeCell ref="A18:M18"/>
  </mergeCells>
  <printOptions horizontalCentered="1"/>
  <pageMargins left="0.1968503937007874" right="0" top="0.3937007874015748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2022-10-07T22:37:36Z</cp:lastPrinted>
  <dcterms:created xsi:type="dcterms:W3CDTF">2011-02-09T13:24:23Z</dcterms:created>
  <dcterms:modified xsi:type="dcterms:W3CDTF">2022-10-07T22:38:38Z</dcterms:modified>
  <cp:category/>
  <cp:version/>
  <cp:contentType/>
  <cp:contentStatus/>
</cp:coreProperties>
</file>