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696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<sst xmlns="http://schemas.openxmlformats.org/spreadsheetml/2006/main" count="80" uniqueCount="38">
  <si>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</si>
  <si>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</si>
  <si>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</si>
  <si>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</si>
  <si>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</si>
  <si>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</si>
  <si>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</si>
  <si>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</si>
  <si>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</si>
  <si>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</si>
  <si>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</si>
  <si>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</si>
  <si>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</si>
  <si>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</si>
  <si>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</si>
  <si>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</si>
  <si>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</si>
  <si>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</si>
  <si>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</si>
  <si>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</si>
  <si>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</si>
  <si>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</si>
  <si>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</si>
  <si>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</si>
  <si>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</si>
  <si>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</si>
  <si>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</si>
  <si>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</si>
  <si>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</si>
  <si>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</si>
  <si>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</si>
  <si>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</si>
  <si>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</si>
  <si>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</si>
  <si>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</si>
  <si>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 xml:space="preserve">INFORME DE EJECUCIÓN PRESUPUESTAL ACUMULADA DICIEMBRE 31 DE 2022 </t>
  </si>
  <si>
    <t>FECHA DE GENERACION : ENERO 23 DE 2023</t>
  </si>
  <si>
    <t>RESERVAS PRESUPUESTALES ($)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</si>
</sst>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0" fontId="6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62" fillId="2" borderId="0" xfId="0" applyNumberFormat="1" applyFont="1" applyFill="1" applyBorder="1" applyAlignment="1">
      <alignment horizontal="right" vertical="center" wrapText="1"/>
    </xf>
    <xf numFmtId="10" fontId="62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3" fillId="34" borderId="12" xfId="0" applyFont="1" applyFill="1" applyBorder="1" applyAlignment="1">
      <alignment/>
    </xf>
    <xf numFmtId="0" fontId="64" fillId="34" borderId="13" xfId="0" applyFont="1" applyFill="1" applyBorder="1" applyAlignment="1">
      <alignment horizontal="center" vertical="center"/>
    </xf>
    <xf numFmtId="4" fontId="64" fillId="34" borderId="13" xfId="0" applyNumberFormat="1" applyFont="1" applyFill="1" applyBorder="1" applyAlignment="1">
      <alignment horizontal="center" vertical="justify" wrapText="1"/>
    </xf>
    <xf numFmtId="0" fontId="64" fillId="34" borderId="13" xfId="0" applyFont="1" applyFill="1" applyBorder="1" applyAlignment="1">
      <alignment horizontal="center" vertical="justify" wrapText="1"/>
    </xf>
    <xf numFmtId="0" fontId="65" fillId="35" borderId="13" xfId="0" applyFont="1" applyFill="1" applyBorder="1" applyAlignment="1">
      <alignment horizontal="center" vertical="justify" wrapText="1"/>
    </xf>
    <xf numFmtId="0" fontId="65" fillId="35" borderId="13" xfId="0" applyFont="1" applyFill="1" applyBorder="1" applyAlignment="1">
      <alignment horizontal="center" vertical="justify"/>
    </xf>
    <xf numFmtId="0" fontId="65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10" fontId="62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2" fillId="2" borderId="19" xfId="0" applyNumberFormat="1" applyFont="1" applyFill="1" applyBorder="1" applyAlignment="1">
      <alignment horizontal="right" vertical="center" wrapText="1"/>
    </xf>
    <xf numFmtId="10" fontId="62" fillId="2" borderId="20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67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0" fontId="68" fillId="35" borderId="12" xfId="0" applyFont="1" applyFill="1" applyBorder="1" applyAlignment="1">
      <alignment horizontal="center" vertical="justify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9" fillId="0" borderId="0" xfId="0" applyNumberFormat="1" applyFont="1" applyFill="1" applyBorder="1" applyAlignment="1">
      <alignment horizontal="right" vertical="center" wrapText="1" readingOrder="1"/>
    </xf>
    <xf numFmtId="1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0" fontId="5" fillId="0" borderId="21" xfId="0" applyNumberFormat="1" applyFont="1" applyFill="1" applyBorder="1" applyAlignment="1">
      <alignment horizontal="right" vertical="center" wrapText="1"/>
    </xf>
    <xf numFmtId="10" fontId="6" fillId="0" borderId="2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horizontal="right" vertical="center" wrapText="1" readingOrder="1"/>
    </xf>
    <xf numFmtId="0" fontId="62" fillId="2" borderId="0" xfId="0" applyFont="1" applyFill="1" applyBorder="1" applyAlignment="1">
      <alignment horizontal="left" vertical="center"/>
    </xf>
    <xf numFmtId="4" fontId="62" fillId="2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63" fillId="34" borderId="22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4" fontId="64" fillId="34" borderId="23" xfId="0" applyNumberFormat="1" applyFont="1" applyFill="1" applyBorder="1" applyAlignment="1">
      <alignment horizontal="center" vertical="justify" wrapText="1"/>
    </xf>
    <xf numFmtId="0" fontId="64" fillId="34" borderId="23" xfId="0" applyFont="1" applyFill="1" applyBorder="1" applyAlignment="1">
      <alignment horizontal="center" vertical="justify" wrapText="1"/>
    </xf>
    <xf numFmtId="0" fontId="5" fillId="0" borderId="24" xfId="0" applyFont="1" applyBorder="1" applyAlignment="1">
      <alignment/>
    </xf>
    <xf numFmtId="0" fontId="6" fillId="2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4" fontId="6" fillId="2" borderId="26" xfId="0" applyNumberFormat="1" applyFont="1" applyFill="1" applyBorder="1" applyAlignment="1">
      <alignment horizontal="right" vertical="center" wrapText="1"/>
    </xf>
    <xf numFmtId="10" fontId="70" fillId="2" borderId="0" xfId="0" applyNumberFormat="1" applyFont="1" applyFill="1" applyBorder="1" applyAlignment="1">
      <alignment horizontal="right" vertical="center" wrapText="1"/>
    </xf>
    <xf numFmtId="0" fontId="64" fillId="36" borderId="13" xfId="0" applyFont="1" applyFill="1" applyBorder="1" applyAlignment="1">
      <alignment horizontal="center" vertical="justify" wrapText="1"/>
    </xf>
    <xf numFmtId="10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07" fontId="71" fillId="0" borderId="0" xfId="0" applyNumberFormat="1" applyFont="1" applyFill="1" applyBorder="1" applyAlignment="1">
      <alignment horizontal="right" vertical="center" wrapText="1" readingOrder="1"/>
    </xf>
    <xf numFmtId="10" fontId="0" fillId="0" borderId="0" xfId="0" applyNumberFormat="1" applyBorder="1" applyAlignment="1">
      <alignment/>
    </xf>
    <xf numFmtId="207" fontId="12" fillId="0" borderId="0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68" fillId="35" borderId="27" xfId="0" applyFont="1" applyFill="1" applyBorder="1" applyAlignment="1">
      <alignment horizontal="center" vertical="justify" wrapText="1"/>
    </xf>
    <xf numFmtId="0" fontId="65" fillId="35" borderId="10" xfId="0" applyFont="1" applyFill="1" applyBorder="1" applyAlignment="1">
      <alignment horizontal="center" vertical="justify" wrapText="1"/>
    </xf>
    <xf numFmtId="0" fontId="65" fillId="35" borderId="10" xfId="0" applyFont="1" applyFill="1" applyBorder="1" applyAlignment="1">
      <alignment horizontal="center" vertical="justify"/>
    </xf>
    <xf numFmtId="0" fontId="65" fillId="35" borderId="28" xfId="0" applyFont="1" applyFill="1" applyBorder="1" applyAlignment="1">
      <alignment horizontal="center" vertical="justify"/>
    </xf>
    <xf numFmtId="4" fontId="5" fillId="0" borderId="2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" fillId="2" borderId="24" xfId="0" applyNumberFormat="1" applyFont="1" applyFill="1" applyBorder="1" applyAlignment="1">
      <alignment horizontal="right" vertical="center" wrapText="1"/>
    </xf>
    <xf numFmtId="10" fontId="6" fillId="2" borderId="21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4" fontId="6" fillId="2" borderId="25" xfId="0" applyNumberFormat="1" applyFont="1" applyFill="1" applyBorder="1" applyAlignment="1">
      <alignment horizontal="right" vertical="center" wrapText="1"/>
    </xf>
    <xf numFmtId="10" fontId="6" fillId="2" borderId="26" xfId="0" applyNumberFormat="1" applyFont="1" applyFill="1" applyBorder="1" applyAlignment="1">
      <alignment horizontal="right" vertical="center" wrapText="1"/>
    </xf>
    <xf numFmtId="10" fontId="6" fillId="2" borderId="29" xfId="0" applyNumberFormat="1" applyFont="1" applyFill="1" applyBorder="1" applyAlignment="1">
      <alignment horizontal="right" vertical="center" wrapText="1"/>
    </xf>
    <xf numFmtId="4" fontId="67" fillId="2" borderId="0" xfId="0" applyNumberFormat="1" applyFont="1" applyFill="1" applyBorder="1" applyAlignment="1">
      <alignment horizontal="right" vertical="center" wrapText="1" readingOrder="1"/>
    </xf>
    <xf numFmtId="0" fontId="68" fillId="35" borderId="22" xfId="0" applyFont="1" applyFill="1" applyBorder="1" applyAlignment="1">
      <alignment horizontal="center" vertical="justify" wrapText="1"/>
    </xf>
    <xf numFmtId="0" fontId="65" fillId="35" borderId="23" xfId="0" applyFont="1" applyFill="1" applyBorder="1" applyAlignment="1">
      <alignment horizontal="center" vertical="justify" wrapText="1"/>
    </xf>
    <xf numFmtId="0" fontId="65" fillId="35" borderId="23" xfId="0" applyFont="1" applyFill="1" applyBorder="1" applyAlignment="1">
      <alignment horizontal="center" vertical="justify"/>
    </xf>
    <xf numFmtId="0" fontId="65" fillId="35" borderId="30" xfId="0" applyFont="1" applyFill="1" applyBorder="1" applyAlignment="1">
      <alignment horizontal="center" vertical="justify"/>
    </xf>
    <xf numFmtId="4" fontId="62" fillId="2" borderId="24" xfId="0" applyNumberFormat="1" applyFont="1" applyFill="1" applyBorder="1" applyAlignment="1">
      <alignment horizontal="right" vertical="center" wrapText="1"/>
    </xf>
    <xf numFmtId="10" fontId="62" fillId="2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10" fontId="6" fillId="33" borderId="21" xfId="0" applyNumberFormat="1" applyFont="1" applyFill="1" applyBorder="1" applyAlignment="1">
      <alignment horizontal="right" vertical="center" wrapText="1"/>
    </xf>
    <xf numFmtId="4" fontId="60" fillId="0" borderId="0" xfId="54" applyNumberFormat="1" applyFont="1" applyFill="1" applyBorder="1" applyAlignment="1">
      <alignment horizontal="right" vertical="center" wrapText="1" readingOrder="1"/>
      <protection/>
    </xf>
    <xf numFmtId="4" fontId="67" fillId="2" borderId="0" xfId="54" applyNumberFormat="1" applyFont="1" applyFill="1" applyBorder="1" applyAlignment="1">
      <alignment horizontal="right" vertical="center" wrapText="1" readingOrder="1"/>
      <protection/>
    </xf>
    <xf numFmtId="0" fontId="63" fillId="34" borderId="27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62" fillId="2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/>
    </xf>
    <xf numFmtId="0" fontId="6" fillId="2" borderId="26" xfId="0" applyFont="1" applyFill="1" applyBorder="1" applyAlignment="1">
      <alignment horizontal="left" vertical="center"/>
    </xf>
    <xf numFmtId="4" fontId="6" fillId="2" borderId="2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2</xdr:row>
      <xdr:rowOff>19050</xdr:rowOff>
    </xdr:to>
    <xdr:pic>
      <xdr:nvPicPr>
        <xdr:cNvPr id="1" name="Imagen 2" descr="cid:image003.jpg@01D9191D.0AD50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15" zoomScaleNormal="115" zoomScalePageLayoutView="0" workbookViewId="0" topLeftCell="A1">
      <selection activeCell="E23" sqref="E23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4.7109375" style="0" customWidth="1"/>
    <col min="6" max="6" width="19.28125" style="0" customWidth="1"/>
    <col min="7" max="7" width="18.421875" style="0" customWidth="1"/>
    <col min="8" max="8" width="18.57421875" style="0" customWidth="1"/>
    <col min="9" max="9" width="16.8515625" style="0" customWidth="1"/>
    <col min="10" max="10" width="17.57421875" style="0" customWidth="1"/>
    <col min="11" max="11" width="16.57421875" style="0" customWidth="1"/>
    <col min="12" max="12" width="7.8515625" style="0" customWidth="1"/>
    <col min="13" max="13" width="8.140625" style="0" customWidth="1"/>
    <col min="14" max="14" width="8.421875" style="0" customWidth="1"/>
  </cols>
  <sheetData>
    <row r="1" ht="12.75">
      <c r="K1" s="1"/>
    </row>
    <row r="2" spans="1:14" ht="18">
      <c r="A2" s="138" t="s">
        <v>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21" customHeight="1">
      <c r="A3" s="134" t="s">
        <v>35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3:14" ht="19.5" customHeight="1" thickBot="1">
      <c r="C4" s="1"/>
      <c r="D4" s="1"/>
      <c r="E4" s="1"/>
      <c r="F4" s="1"/>
      <c r="G4" s="1"/>
      <c r="H4" s="1"/>
      <c r="I4" s="1"/>
      <c r="J4" s="1"/>
      <c r="K4" s="3" t="s">
        <v>36</v>
      </c>
      <c r="L4" s="2"/>
      <c r="M4" s="2"/>
      <c r="N4" s="2"/>
    </row>
    <row r="5" spans="1:14" ht="43.5" customHeight="1" thickBot="1" thickTop="1">
      <c r="A5" s="38"/>
      <c r="B5" s="39" t="s">
        <v>3</v>
      </c>
      <c r="C5" s="40" t="s">
        <v>11</v>
      </c>
      <c r="D5" s="41" t="s">
        <v>6</v>
      </c>
      <c r="E5" s="40" t="s">
        <v>16</v>
      </c>
      <c r="F5" s="40" t="s">
        <v>17</v>
      </c>
      <c r="G5" s="41" t="s">
        <v>22</v>
      </c>
      <c r="H5" s="97" t="s">
        <v>37</v>
      </c>
      <c r="I5" s="41" t="s">
        <v>20</v>
      </c>
      <c r="J5" s="41" t="s">
        <v>23</v>
      </c>
      <c r="K5" s="65" t="s">
        <v>7</v>
      </c>
      <c r="L5" s="42" t="s">
        <v>9</v>
      </c>
      <c r="M5" s="43" t="s">
        <v>24</v>
      </c>
      <c r="N5" s="44" t="s">
        <v>8</v>
      </c>
    </row>
    <row r="6" spans="1:14" ht="9.75" customHeight="1">
      <c r="A6" s="45"/>
      <c r="B6" s="5"/>
      <c r="C6" s="5"/>
      <c r="D6" s="5"/>
      <c r="E6" s="5"/>
      <c r="F6" s="5"/>
      <c r="G6" s="5"/>
      <c r="H6" s="5"/>
      <c r="I6" s="5"/>
      <c r="J6" s="5"/>
      <c r="K6" s="45"/>
      <c r="L6" s="5"/>
      <c r="M6" s="5"/>
      <c r="N6" s="46"/>
    </row>
    <row r="7" spans="1:14" ht="18" customHeight="1">
      <c r="A7" s="47" t="s">
        <v>27</v>
      </c>
      <c r="B7" s="37" t="s">
        <v>0</v>
      </c>
      <c r="C7" s="33">
        <f>SUM(C8:C11)</f>
        <v>384122399000</v>
      </c>
      <c r="D7" s="33">
        <f aca="true" t="shared" si="0" ref="D7:J7">SUM(D8:D11)</f>
        <v>389835942000</v>
      </c>
      <c r="E7" s="33">
        <f t="shared" si="0"/>
        <v>241377000</v>
      </c>
      <c r="F7" s="33">
        <f t="shared" si="0"/>
        <v>389594565000</v>
      </c>
      <c r="G7" s="33">
        <f t="shared" si="0"/>
        <v>385191306202.5</v>
      </c>
      <c r="H7" s="33">
        <f>SUM(H8:H11)</f>
        <v>363545492.5200002</v>
      </c>
      <c r="I7" s="33">
        <f t="shared" si="0"/>
        <v>384827760709.98</v>
      </c>
      <c r="J7" s="33">
        <f t="shared" si="0"/>
        <v>384827760709.98</v>
      </c>
      <c r="K7" s="57">
        <f aca="true" t="shared" si="1" ref="K7:K13">+F7-G7</f>
        <v>4403258797.5</v>
      </c>
      <c r="L7" s="30">
        <f aca="true" t="shared" si="2" ref="L7:L13">+G7/F7</f>
        <v>0.9886978433657051</v>
      </c>
      <c r="M7" s="30">
        <f>+I7/F7</f>
        <v>0.9877647053674375</v>
      </c>
      <c r="N7" s="35">
        <f aca="true" t="shared" si="3" ref="N7:N13">+J7/F7</f>
        <v>0.9877647053674375</v>
      </c>
    </row>
    <row r="8" spans="1:14" ht="29.25" customHeight="1">
      <c r="A8" s="48"/>
      <c r="B8" s="20" t="s">
        <v>1</v>
      </c>
      <c r="C8" s="18">
        <f aca="true" t="shared" si="4" ref="C8:J11">+C23+C38</f>
        <v>56469179000</v>
      </c>
      <c r="D8" s="18">
        <f t="shared" si="4"/>
        <v>59101179000</v>
      </c>
      <c r="E8" s="18">
        <f t="shared" si="4"/>
        <v>241377000</v>
      </c>
      <c r="F8" s="18">
        <f t="shared" si="4"/>
        <v>58859802000</v>
      </c>
      <c r="G8" s="18">
        <f t="shared" si="4"/>
        <v>56950469319</v>
      </c>
      <c r="H8" s="18">
        <f>+H23+H38</f>
        <v>0</v>
      </c>
      <c r="I8" s="18">
        <f t="shared" si="4"/>
        <v>56950469319</v>
      </c>
      <c r="J8" s="18">
        <f t="shared" si="4"/>
        <v>56950469319</v>
      </c>
      <c r="K8" s="66">
        <f t="shared" si="1"/>
        <v>1909332681</v>
      </c>
      <c r="L8" s="21">
        <f t="shared" si="2"/>
        <v>0.9675613471992311</v>
      </c>
      <c r="M8" s="21">
        <f aca="true" t="shared" si="5" ref="M8:M13">+I8/F8</f>
        <v>0.9675613471992311</v>
      </c>
      <c r="N8" s="29">
        <f t="shared" si="3"/>
        <v>0.9675613471992311</v>
      </c>
    </row>
    <row r="9" spans="1:14" ht="25.5" customHeight="1">
      <c r="A9" s="48"/>
      <c r="B9" s="22" t="s">
        <v>14</v>
      </c>
      <c r="C9" s="18">
        <f t="shared" si="4"/>
        <v>21345099000</v>
      </c>
      <c r="D9" s="18">
        <f t="shared" si="4"/>
        <v>21088135818</v>
      </c>
      <c r="E9" s="18">
        <f t="shared" si="4"/>
        <v>0</v>
      </c>
      <c r="F9" s="18">
        <f t="shared" si="4"/>
        <v>21088135818</v>
      </c>
      <c r="G9" s="18">
        <f t="shared" si="4"/>
        <v>19548642199.719997</v>
      </c>
      <c r="H9" s="18">
        <f>+H24+H39</f>
        <v>330545492.5200002</v>
      </c>
      <c r="I9" s="18">
        <f t="shared" si="4"/>
        <v>19218096707.199997</v>
      </c>
      <c r="J9" s="18">
        <f t="shared" si="4"/>
        <v>19218096707.199997</v>
      </c>
      <c r="K9" s="66">
        <f t="shared" si="1"/>
        <v>1539493618.2800026</v>
      </c>
      <c r="L9" s="21">
        <f t="shared" si="2"/>
        <v>0.9269971688552029</v>
      </c>
      <c r="M9" s="21">
        <f t="shared" si="5"/>
        <v>0.9113226922028921</v>
      </c>
      <c r="N9" s="29">
        <f t="shared" si="3"/>
        <v>0.9113226922028921</v>
      </c>
    </row>
    <row r="10" spans="1:14" ht="26.25" customHeight="1">
      <c r="A10" s="48"/>
      <c r="B10" s="20" t="s">
        <v>4</v>
      </c>
      <c r="C10" s="18">
        <f t="shared" si="4"/>
        <v>291479598000</v>
      </c>
      <c r="D10" s="18">
        <f t="shared" si="4"/>
        <v>294818104182</v>
      </c>
      <c r="E10" s="18">
        <f t="shared" si="4"/>
        <v>0</v>
      </c>
      <c r="F10" s="18">
        <f t="shared" si="4"/>
        <v>294818104182</v>
      </c>
      <c r="G10" s="18">
        <f t="shared" si="4"/>
        <v>294563703948.77997</v>
      </c>
      <c r="H10" s="18">
        <f>+H25+H40</f>
        <v>33000000</v>
      </c>
      <c r="I10" s="18">
        <f t="shared" si="4"/>
        <v>294530703948.77997</v>
      </c>
      <c r="J10" s="18">
        <f t="shared" si="4"/>
        <v>294530703948.77997</v>
      </c>
      <c r="K10" s="66">
        <f t="shared" si="1"/>
        <v>254400233.22003174</v>
      </c>
      <c r="L10" s="21">
        <f t="shared" si="2"/>
        <v>0.9991370942638482</v>
      </c>
      <c r="M10" s="21">
        <f t="shared" si="5"/>
        <v>0.9990251608393675</v>
      </c>
      <c r="N10" s="29">
        <f t="shared" si="3"/>
        <v>0.9990251608393675</v>
      </c>
    </row>
    <row r="11" spans="1:14" ht="24.75" customHeight="1">
      <c r="A11" s="48"/>
      <c r="B11" s="23" t="s">
        <v>19</v>
      </c>
      <c r="C11" s="18">
        <f t="shared" si="4"/>
        <v>14828523000</v>
      </c>
      <c r="D11" s="18">
        <f t="shared" si="4"/>
        <v>14828523000</v>
      </c>
      <c r="E11" s="18">
        <f t="shared" si="4"/>
        <v>0</v>
      </c>
      <c r="F11" s="18">
        <f t="shared" si="4"/>
        <v>14828523000</v>
      </c>
      <c r="G11" s="18">
        <f t="shared" si="4"/>
        <v>14128490735</v>
      </c>
      <c r="H11" s="18">
        <f>+H26+H41</f>
        <v>0</v>
      </c>
      <c r="I11" s="18">
        <f t="shared" si="4"/>
        <v>14128490735</v>
      </c>
      <c r="J11" s="18">
        <f t="shared" si="4"/>
        <v>14128490735</v>
      </c>
      <c r="K11" s="66">
        <f t="shared" si="1"/>
        <v>700032265</v>
      </c>
      <c r="L11" s="21">
        <f t="shared" si="2"/>
        <v>0.9527915042516372</v>
      </c>
      <c r="M11" s="21">
        <f t="shared" si="5"/>
        <v>0.9527915042516372</v>
      </c>
      <c r="N11" s="29">
        <f t="shared" si="3"/>
        <v>0.9527915042516372</v>
      </c>
    </row>
    <row r="12" spans="1:14" ht="23.25" customHeight="1">
      <c r="A12" s="49" t="s">
        <v>26</v>
      </c>
      <c r="B12" s="60" t="s">
        <v>32</v>
      </c>
      <c r="C12" s="33">
        <f>+C27</f>
        <v>569462000</v>
      </c>
      <c r="D12" s="33">
        <f aca="true" t="shared" si="6" ref="D12:J12">+D27</f>
        <v>569462000</v>
      </c>
      <c r="E12" s="33">
        <f t="shared" si="6"/>
        <v>0</v>
      </c>
      <c r="F12" s="33">
        <f t="shared" si="6"/>
        <v>569462000</v>
      </c>
      <c r="G12" s="33">
        <f t="shared" si="6"/>
        <v>569462000</v>
      </c>
      <c r="H12" s="33">
        <f>+H27</f>
        <v>0</v>
      </c>
      <c r="I12" s="33">
        <f t="shared" si="6"/>
        <v>569462000</v>
      </c>
      <c r="J12" s="33">
        <f t="shared" si="6"/>
        <v>569462000</v>
      </c>
      <c r="K12" s="57">
        <f t="shared" si="1"/>
        <v>0</v>
      </c>
      <c r="L12" s="30">
        <f>+G12/F12</f>
        <v>1</v>
      </c>
      <c r="M12" s="30">
        <f>+I12/F12</f>
        <v>1</v>
      </c>
      <c r="N12" s="35">
        <f>+J12/F12</f>
        <v>1</v>
      </c>
    </row>
    <row r="13" spans="1:14" ht="21" customHeight="1">
      <c r="A13" s="49" t="s">
        <v>28</v>
      </c>
      <c r="B13" s="37" t="s">
        <v>2</v>
      </c>
      <c r="C13" s="33">
        <f aca="true" t="shared" si="7" ref="C13:J13">+C28+C42</f>
        <v>260552206904</v>
      </c>
      <c r="D13" s="33">
        <f t="shared" si="7"/>
        <v>295472807904</v>
      </c>
      <c r="E13" s="33">
        <f t="shared" si="7"/>
        <v>0</v>
      </c>
      <c r="F13" s="33">
        <f t="shared" si="7"/>
        <v>295472807904</v>
      </c>
      <c r="G13" s="33">
        <f t="shared" si="7"/>
        <v>291108363369.38</v>
      </c>
      <c r="H13" s="33">
        <f>+H28+H42</f>
        <v>156836993176.84</v>
      </c>
      <c r="I13" s="33">
        <f t="shared" si="7"/>
        <v>134271370192.54</v>
      </c>
      <c r="J13" s="33">
        <f t="shared" si="7"/>
        <v>134271370192.54</v>
      </c>
      <c r="K13" s="57">
        <f t="shared" si="1"/>
        <v>4364444534.619995</v>
      </c>
      <c r="L13" s="30">
        <f t="shared" si="2"/>
        <v>0.9852289469018144</v>
      </c>
      <c r="M13" s="30">
        <f t="shared" si="5"/>
        <v>0.45442885639806546</v>
      </c>
      <c r="N13" s="31">
        <f t="shared" si="3"/>
        <v>0.45442885639806546</v>
      </c>
    </row>
    <row r="14" spans="1:14" ht="7.5" customHeight="1">
      <c r="A14" s="50"/>
      <c r="B14" s="24"/>
      <c r="C14" s="25"/>
      <c r="D14" s="19"/>
      <c r="E14" s="19"/>
      <c r="F14" s="19"/>
      <c r="G14" s="19"/>
      <c r="H14" s="19"/>
      <c r="I14" s="19"/>
      <c r="J14" s="19"/>
      <c r="K14" s="67"/>
      <c r="L14" s="26"/>
      <c r="M14" s="26"/>
      <c r="N14" s="51"/>
    </row>
    <row r="15" spans="1:14" ht="13.5" thickBot="1">
      <c r="A15" s="52"/>
      <c r="B15" s="53" t="s">
        <v>31</v>
      </c>
      <c r="C15" s="54">
        <f aca="true" t="shared" si="8" ref="C15:J15">+C30+C44</f>
        <v>645244067904</v>
      </c>
      <c r="D15" s="54">
        <f t="shared" si="8"/>
        <v>685878211904</v>
      </c>
      <c r="E15" s="54">
        <f t="shared" si="8"/>
        <v>241377000</v>
      </c>
      <c r="F15" s="54">
        <f t="shared" si="8"/>
        <v>685636834904</v>
      </c>
      <c r="G15" s="54">
        <f t="shared" si="8"/>
        <v>676869131571.88</v>
      </c>
      <c r="H15" s="64">
        <f>+H30+H44</f>
        <v>157200538669.36005</v>
      </c>
      <c r="I15" s="54">
        <f t="shared" si="8"/>
        <v>519668592902.5199</v>
      </c>
      <c r="J15" s="54">
        <f t="shared" si="8"/>
        <v>519668592902.5199</v>
      </c>
      <c r="K15" s="68">
        <f>+F15-G15</f>
        <v>8767703332.119995</v>
      </c>
      <c r="L15" s="55">
        <f>+G15/F15</f>
        <v>0.9872123216172486</v>
      </c>
      <c r="M15" s="55">
        <f>+I15/F15</f>
        <v>0.7579356394632469</v>
      </c>
      <c r="N15" s="56">
        <f>+J15/F15</f>
        <v>0.7579356394632469</v>
      </c>
    </row>
    <row r="16" spans="1:14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1"/>
    </row>
    <row r="17" spans="1:14" ht="16.5" customHeight="1">
      <c r="A17" s="136" t="s">
        <v>13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4" customHeight="1">
      <c r="A18" s="134" t="s">
        <v>35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16.5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7"/>
      <c r="M19" s="7"/>
      <c r="N19" s="7"/>
    </row>
    <row r="20" spans="1:14" ht="36" customHeight="1" thickBot="1" thickTop="1">
      <c r="A20" s="84"/>
      <c r="B20" s="85" t="s">
        <v>3</v>
      </c>
      <c r="C20" s="86" t="s">
        <v>11</v>
      </c>
      <c r="D20" s="86" t="s">
        <v>6</v>
      </c>
      <c r="E20" s="86" t="s">
        <v>16</v>
      </c>
      <c r="F20" s="86" t="s">
        <v>17</v>
      </c>
      <c r="G20" s="86" t="s">
        <v>18</v>
      </c>
      <c r="H20" s="97" t="s">
        <v>37</v>
      </c>
      <c r="I20" s="86" t="s">
        <v>10</v>
      </c>
      <c r="J20" s="87" t="s">
        <v>23</v>
      </c>
      <c r="K20" s="104" t="s">
        <v>7</v>
      </c>
      <c r="L20" s="105" t="s">
        <v>9</v>
      </c>
      <c r="M20" s="106" t="s">
        <v>21</v>
      </c>
      <c r="N20" s="107" t="s">
        <v>8</v>
      </c>
    </row>
    <row r="21" spans="1:14" ht="12.75" customHeight="1">
      <c r="A21" s="88"/>
      <c r="B21" s="6"/>
      <c r="C21" s="7"/>
      <c r="D21" s="7"/>
      <c r="E21" s="7"/>
      <c r="F21" s="7"/>
      <c r="G21" s="7"/>
      <c r="H21" s="7"/>
      <c r="I21" s="7"/>
      <c r="J21" s="7"/>
      <c r="K21" s="108"/>
      <c r="L21" s="7"/>
      <c r="M21" s="7"/>
      <c r="N21" s="109"/>
    </row>
    <row r="22" spans="1:14" ht="24.75" customHeight="1">
      <c r="A22" s="89" t="s">
        <v>27</v>
      </c>
      <c r="B22" s="36" t="s">
        <v>0</v>
      </c>
      <c r="C22" s="33">
        <f>SUM(C23:C26)</f>
        <v>368029637000</v>
      </c>
      <c r="D22" s="33">
        <f>SUM(D23:D26)</f>
        <v>373743180000</v>
      </c>
      <c r="E22" s="33">
        <v>0</v>
      </c>
      <c r="F22" s="33">
        <f>SUM(F23:F26)</f>
        <v>373743180000</v>
      </c>
      <c r="G22" s="33">
        <f>SUM(G23:G26)</f>
        <v>370065360855.54</v>
      </c>
      <c r="H22" s="33">
        <f>+G22-I22</f>
        <v>346962281.09002686</v>
      </c>
      <c r="I22" s="33">
        <f>SUM(I23:I26)</f>
        <v>369718398574.44995</v>
      </c>
      <c r="J22" s="33">
        <f>SUM(J23:J26)</f>
        <v>369718398574.44995</v>
      </c>
      <c r="K22" s="110">
        <f aca="true" t="shared" si="9" ref="K22:K28">+F22-G22</f>
        <v>3677819144.460022</v>
      </c>
      <c r="L22" s="34">
        <f aca="true" t="shared" si="10" ref="L22:L28">+G22/F22</f>
        <v>0.9901595016544248</v>
      </c>
      <c r="M22" s="34">
        <f aca="true" t="shared" si="11" ref="M22:M28">+I22/F22</f>
        <v>0.9892311575409883</v>
      </c>
      <c r="N22" s="111">
        <f aca="true" t="shared" si="12" ref="N22:N28">+J22/F22</f>
        <v>0.9892311575409883</v>
      </c>
    </row>
    <row r="23" spans="1:14" ht="21" customHeight="1">
      <c r="A23" s="90"/>
      <c r="B23" s="22" t="s">
        <v>1</v>
      </c>
      <c r="C23" s="18">
        <v>42357308000</v>
      </c>
      <c r="D23" s="18">
        <v>44999308000</v>
      </c>
      <c r="E23" s="16">
        <v>0</v>
      </c>
      <c r="F23" s="18">
        <f>+D23-E23</f>
        <v>44999308000</v>
      </c>
      <c r="G23" s="78">
        <v>43606398381</v>
      </c>
      <c r="H23" s="78">
        <f>+G23-I23</f>
        <v>0</v>
      </c>
      <c r="I23" s="78">
        <v>43606398381</v>
      </c>
      <c r="J23" s="78">
        <v>43606398381</v>
      </c>
      <c r="K23" s="112">
        <f t="shared" si="9"/>
        <v>1392909619</v>
      </c>
      <c r="L23" s="17">
        <f t="shared" si="10"/>
        <v>0.9690459769070227</v>
      </c>
      <c r="M23" s="17">
        <f t="shared" si="11"/>
        <v>0.9690459769070227</v>
      </c>
      <c r="N23" s="74">
        <f t="shared" si="12"/>
        <v>0.9690459769070227</v>
      </c>
    </row>
    <row r="24" spans="1:14" ht="30.75" customHeight="1">
      <c r="A24" s="90"/>
      <c r="B24" s="22" t="s">
        <v>14</v>
      </c>
      <c r="C24" s="18">
        <v>19428254000</v>
      </c>
      <c r="D24" s="18">
        <v>19171290818</v>
      </c>
      <c r="E24" s="16">
        <v>0</v>
      </c>
      <c r="F24" s="18">
        <f>+D24-E24</f>
        <v>19171290818</v>
      </c>
      <c r="G24" s="78">
        <v>17817402603.76</v>
      </c>
      <c r="H24" s="78">
        <f>+G24-I24</f>
        <v>313962281.09000015</v>
      </c>
      <c r="I24" s="78">
        <v>17503440322.67</v>
      </c>
      <c r="J24" s="78">
        <v>17503440322.67</v>
      </c>
      <c r="K24" s="112">
        <f t="shared" si="9"/>
        <v>1353888214.2400017</v>
      </c>
      <c r="L24" s="17">
        <f t="shared" si="10"/>
        <v>0.9293793919724576</v>
      </c>
      <c r="M24" s="17">
        <f t="shared" si="11"/>
        <v>0.9130027022612348</v>
      </c>
      <c r="N24" s="74">
        <f t="shared" si="12"/>
        <v>0.9130027022612348</v>
      </c>
    </row>
    <row r="25" spans="1:14" ht="22.5" customHeight="1">
      <c r="A25" s="90"/>
      <c r="B25" s="22" t="s">
        <v>4</v>
      </c>
      <c r="C25" s="18">
        <v>291419598000</v>
      </c>
      <c r="D25" s="18">
        <v>294748104182</v>
      </c>
      <c r="E25" s="18">
        <v>0</v>
      </c>
      <c r="F25" s="18">
        <f>+D25-E25</f>
        <v>294748104182</v>
      </c>
      <c r="G25" s="126">
        <v>294513069135.77997</v>
      </c>
      <c r="H25" s="78">
        <f>+G25-I25</f>
        <v>33000000</v>
      </c>
      <c r="I25" s="126">
        <v>294480069135.77997</v>
      </c>
      <c r="J25" s="126">
        <v>294480069135.77997</v>
      </c>
      <c r="K25" s="112">
        <f t="shared" si="9"/>
        <v>235035046.22003174</v>
      </c>
      <c r="L25" s="17">
        <f t="shared" si="10"/>
        <v>0.9992025901341339</v>
      </c>
      <c r="M25" s="17">
        <f t="shared" si="11"/>
        <v>0.9990906301264807</v>
      </c>
      <c r="N25" s="74">
        <f t="shared" si="12"/>
        <v>0.9990906301264807</v>
      </c>
    </row>
    <row r="26" spans="1:14" ht="24.75" customHeight="1">
      <c r="A26" s="90"/>
      <c r="B26" s="23" t="s">
        <v>19</v>
      </c>
      <c r="C26" s="18">
        <v>14824477000</v>
      </c>
      <c r="D26" s="18">
        <v>14824477000</v>
      </c>
      <c r="E26" s="18">
        <v>0</v>
      </c>
      <c r="F26" s="18">
        <f>+D26-E26</f>
        <v>14824477000</v>
      </c>
      <c r="G26" s="78">
        <v>14128490735</v>
      </c>
      <c r="H26" s="78">
        <f>+G26-I26</f>
        <v>0</v>
      </c>
      <c r="I26" s="78">
        <v>14128490735</v>
      </c>
      <c r="J26" s="78">
        <v>14128490735</v>
      </c>
      <c r="K26" s="112">
        <f t="shared" si="9"/>
        <v>695986265</v>
      </c>
      <c r="L26" s="17">
        <f t="shared" si="10"/>
        <v>0.9530515467763213</v>
      </c>
      <c r="M26" s="17">
        <f t="shared" si="11"/>
        <v>0.9530515467763213</v>
      </c>
      <c r="N26" s="74">
        <f t="shared" si="12"/>
        <v>0.9530515467763213</v>
      </c>
    </row>
    <row r="27" spans="1:14" ht="27" customHeight="1">
      <c r="A27" s="91" t="s">
        <v>26</v>
      </c>
      <c r="B27" s="60" t="s">
        <v>32</v>
      </c>
      <c r="C27" s="33">
        <v>569462000</v>
      </c>
      <c r="D27" s="33">
        <v>569462000</v>
      </c>
      <c r="E27" s="33">
        <v>0</v>
      </c>
      <c r="F27" s="33">
        <f>+D27-E27</f>
        <v>569462000</v>
      </c>
      <c r="G27" s="117">
        <v>569462000</v>
      </c>
      <c r="H27" s="117">
        <v>0</v>
      </c>
      <c r="I27" s="117">
        <v>569462000</v>
      </c>
      <c r="J27" s="117">
        <v>569462000</v>
      </c>
      <c r="K27" s="110">
        <f t="shared" si="9"/>
        <v>0</v>
      </c>
      <c r="L27" s="34">
        <f t="shared" si="10"/>
        <v>1</v>
      </c>
      <c r="M27" s="34">
        <f t="shared" si="11"/>
        <v>1</v>
      </c>
      <c r="N27" s="111">
        <f t="shared" si="12"/>
        <v>1</v>
      </c>
    </row>
    <row r="28" spans="1:14" ht="21" customHeight="1">
      <c r="A28" s="91" t="s">
        <v>28</v>
      </c>
      <c r="B28" s="32" t="s">
        <v>2</v>
      </c>
      <c r="C28" s="33">
        <v>250773427074</v>
      </c>
      <c r="D28" s="33">
        <v>285694028074</v>
      </c>
      <c r="E28" s="33">
        <v>0</v>
      </c>
      <c r="F28" s="33">
        <v>285694028074</v>
      </c>
      <c r="G28" s="127">
        <v>282010222757.05</v>
      </c>
      <c r="H28" s="127">
        <f>+G28-I28</f>
        <v>156166245859.51</v>
      </c>
      <c r="I28" s="127">
        <v>125843976897.54</v>
      </c>
      <c r="J28" s="127">
        <v>125843976897.54</v>
      </c>
      <c r="K28" s="110">
        <f t="shared" si="9"/>
        <v>3683805316.950012</v>
      </c>
      <c r="L28" s="34">
        <f t="shared" si="10"/>
        <v>0.9871057671671183</v>
      </c>
      <c r="M28" s="96">
        <f t="shared" si="11"/>
        <v>0.4404851503054313</v>
      </c>
      <c r="N28" s="111">
        <f t="shared" si="12"/>
        <v>0.4404851503054313</v>
      </c>
    </row>
    <row r="29" spans="1:14" ht="3" customHeight="1">
      <c r="A29" s="92"/>
      <c r="B29" s="27"/>
      <c r="C29" s="19"/>
      <c r="D29" s="19"/>
      <c r="E29" s="19"/>
      <c r="F29" s="16"/>
      <c r="G29" s="19"/>
      <c r="H29" s="19"/>
      <c r="I29" s="19"/>
      <c r="J29" s="19"/>
      <c r="K29" s="113"/>
      <c r="L29" s="4"/>
      <c r="M29" s="4"/>
      <c r="N29" s="75"/>
    </row>
    <row r="30" spans="1:14" ht="27" customHeight="1" thickBot="1">
      <c r="A30" s="93"/>
      <c r="B30" s="94" t="s">
        <v>29</v>
      </c>
      <c r="C30" s="95">
        <f>+C22+C27+C28</f>
        <v>619372526074</v>
      </c>
      <c r="D30" s="95">
        <f aca="true" t="shared" si="13" ref="D30:K30">+D22+D27+D28</f>
        <v>660006670074</v>
      </c>
      <c r="E30" s="95">
        <f t="shared" si="13"/>
        <v>0</v>
      </c>
      <c r="F30" s="95">
        <f t="shared" si="13"/>
        <v>660006670074</v>
      </c>
      <c r="G30" s="95">
        <f t="shared" si="13"/>
        <v>652645045612.59</v>
      </c>
      <c r="H30" s="95">
        <f>+G30-I30</f>
        <v>156513208140.60004</v>
      </c>
      <c r="I30" s="95">
        <f t="shared" si="13"/>
        <v>496131837471.9899</v>
      </c>
      <c r="J30" s="95">
        <f>+J22+J27+J28</f>
        <v>496131837471.9899</v>
      </c>
      <c r="K30" s="114">
        <f t="shared" si="13"/>
        <v>7361624461.410034</v>
      </c>
      <c r="L30" s="115">
        <f>+G30/F30</f>
        <v>0.9888461362661916</v>
      </c>
      <c r="M30" s="115">
        <f>+I30/F30</f>
        <v>0.751707308376692</v>
      </c>
      <c r="N30" s="116">
        <f>+J30/F30</f>
        <v>0.751707308376692</v>
      </c>
    </row>
    <row r="31" spans="1:14" ht="8.25" customHeight="1">
      <c r="A31" s="62"/>
      <c r="B31" s="63"/>
      <c r="C31" s="59"/>
      <c r="D31" s="59"/>
      <c r="E31" s="59"/>
      <c r="F31" s="59"/>
      <c r="G31" s="59"/>
      <c r="H31" s="59"/>
      <c r="I31" s="59"/>
      <c r="J31" s="59"/>
      <c r="K31" s="59"/>
      <c r="L31" s="4"/>
      <c r="M31" s="4"/>
      <c r="N31" s="4"/>
    </row>
    <row r="32" spans="1:14" ht="22.5" customHeight="1">
      <c r="A32" s="136" t="s">
        <v>25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 ht="14.25" customHeight="1">
      <c r="A33" s="134" t="s">
        <v>35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3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2"/>
      <c r="L34" s="15"/>
      <c r="M34" s="15"/>
      <c r="N34" s="15"/>
    </row>
    <row r="35" spans="1:14" ht="36.75" customHeight="1" thickBot="1" thickTop="1">
      <c r="A35" s="128"/>
      <c r="B35" s="85" t="s">
        <v>3</v>
      </c>
      <c r="C35" s="86" t="s">
        <v>11</v>
      </c>
      <c r="D35" s="86" t="s">
        <v>6</v>
      </c>
      <c r="E35" s="86" t="s">
        <v>16</v>
      </c>
      <c r="F35" s="86" t="s">
        <v>17</v>
      </c>
      <c r="G35" s="86" t="s">
        <v>15</v>
      </c>
      <c r="H35" s="97" t="s">
        <v>37</v>
      </c>
      <c r="I35" s="86" t="s">
        <v>10</v>
      </c>
      <c r="J35" s="87" t="s">
        <v>23</v>
      </c>
      <c r="K35" s="118" t="s">
        <v>7</v>
      </c>
      <c r="L35" s="119" t="s">
        <v>9</v>
      </c>
      <c r="M35" s="120" t="s">
        <v>21</v>
      </c>
      <c r="N35" s="121" t="s">
        <v>8</v>
      </c>
    </row>
    <row r="36" spans="1:14" ht="11.25" customHeight="1">
      <c r="A36" s="88"/>
      <c r="B36" s="6"/>
      <c r="C36" s="7"/>
      <c r="D36" s="7"/>
      <c r="E36" s="7"/>
      <c r="F36" s="7"/>
      <c r="G36" s="7"/>
      <c r="H36" s="7"/>
      <c r="I36" s="7"/>
      <c r="J36" s="7"/>
      <c r="K36" s="108"/>
      <c r="L36" s="7"/>
      <c r="M36" s="7"/>
      <c r="N36" s="109"/>
    </row>
    <row r="37" spans="1:14" ht="19.5" customHeight="1">
      <c r="A37" s="91" t="s">
        <v>27</v>
      </c>
      <c r="B37" s="32" t="s">
        <v>0</v>
      </c>
      <c r="C37" s="76">
        <f aca="true" t="shared" si="14" ref="C37:J37">SUM(C38:C41)</f>
        <v>16092762000</v>
      </c>
      <c r="D37" s="76">
        <f t="shared" si="14"/>
        <v>16092762000</v>
      </c>
      <c r="E37" s="76">
        <f t="shared" si="14"/>
        <v>241377000</v>
      </c>
      <c r="F37" s="76">
        <f t="shared" si="14"/>
        <v>15851385000</v>
      </c>
      <c r="G37" s="33">
        <f>SUM(G38:G41)</f>
        <v>15125945346.96</v>
      </c>
      <c r="H37" s="33">
        <f aca="true" t="shared" si="15" ref="H37:H42">+G37-I37</f>
        <v>16583211.429998398</v>
      </c>
      <c r="I37" s="33">
        <f t="shared" si="14"/>
        <v>15109362135.53</v>
      </c>
      <c r="J37" s="33">
        <f t="shared" si="14"/>
        <v>15109362135.53</v>
      </c>
      <c r="K37" s="110">
        <f aca="true" t="shared" si="16" ref="K37:K42">+F37-G37</f>
        <v>725439653.0400009</v>
      </c>
      <c r="L37" s="34">
        <f aca="true" t="shared" si="17" ref="L37:L42">+G37/F37</f>
        <v>0.9542349357459932</v>
      </c>
      <c r="M37" s="34">
        <f aca="true" t="shared" si="18" ref="M37:M42">+I37/F37</f>
        <v>0.9531887677657189</v>
      </c>
      <c r="N37" s="111">
        <f aca="true" t="shared" si="19" ref="N37:N42">+J37/F37</f>
        <v>0.9531887677657189</v>
      </c>
    </row>
    <row r="38" spans="1:14" ht="24.75" customHeight="1">
      <c r="A38" s="129"/>
      <c r="B38" s="20" t="s">
        <v>1</v>
      </c>
      <c r="C38" s="77">
        <v>14111871000</v>
      </c>
      <c r="D38" s="77">
        <v>14101871000</v>
      </c>
      <c r="E38" s="78">
        <v>241377000</v>
      </c>
      <c r="F38" s="77">
        <f>+D38-E38</f>
        <v>13860494000</v>
      </c>
      <c r="G38" s="78">
        <v>13344070938</v>
      </c>
      <c r="H38" s="78">
        <f t="shared" si="15"/>
        <v>0</v>
      </c>
      <c r="I38" s="78">
        <v>13344070938</v>
      </c>
      <c r="J38" s="78">
        <v>13344070938</v>
      </c>
      <c r="K38" s="112">
        <f t="shared" si="16"/>
        <v>516423062</v>
      </c>
      <c r="L38" s="17">
        <f t="shared" si="17"/>
        <v>0.9627413667939974</v>
      </c>
      <c r="M38" s="17">
        <f t="shared" si="18"/>
        <v>0.9627413667939974</v>
      </c>
      <c r="N38" s="74">
        <f t="shared" si="19"/>
        <v>0.9627413667939974</v>
      </c>
    </row>
    <row r="39" spans="1:14" ht="19.5" customHeight="1">
      <c r="A39" s="129"/>
      <c r="B39" s="22" t="s">
        <v>14</v>
      </c>
      <c r="C39" s="77">
        <v>1916845000</v>
      </c>
      <c r="D39" s="77">
        <v>1916845000</v>
      </c>
      <c r="E39" s="77">
        <v>0</v>
      </c>
      <c r="F39" s="77">
        <f>+D39-E39</f>
        <v>1916845000</v>
      </c>
      <c r="G39" s="78">
        <v>1731239595.96</v>
      </c>
      <c r="H39" s="78">
        <f t="shared" si="15"/>
        <v>16583211.430000067</v>
      </c>
      <c r="I39" s="78">
        <v>1714656384.53</v>
      </c>
      <c r="J39" s="78">
        <v>1714656384.53</v>
      </c>
      <c r="K39" s="112">
        <f t="shared" si="16"/>
        <v>185605404.03999996</v>
      </c>
      <c r="L39" s="17">
        <f t="shared" si="17"/>
        <v>0.9031714071612468</v>
      </c>
      <c r="M39" s="17">
        <f t="shared" si="18"/>
        <v>0.8945201017974849</v>
      </c>
      <c r="N39" s="74">
        <f t="shared" si="19"/>
        <v>0.8945201017974849</v>
      </c>
    </row>
    <row r="40" spans="1:14" ht="29.25" customHeight="1">
      <c r="A40" s="129"/>
      <c r="B40" s="20" t="s">
        <v>4</v>
      </c>
      <c r="C40" s="77">
        <v>60000000</v>
      </c>
      <c r="D40" s="77">
        <v>70000000</v>
      </c>
      <c r="E40" s="77">
        <v>0</v>
      </c>
      <c r="F40" s="77">
        <f>+D40-E40</f>
        <v>70000000</v>
      </c>
      <c r="G40" s="78">
        <v>50634813</v>
      </c>
      <c r="H40" s="78">
        <f t="shared" si="15"/>
        <v>0</v>
      </c>
      <c r="I40" s="78">
        <v>50634813</v>
      </c>
      <c r="J40" s="78">
        <v>50634813</v>
      </c>
      <c r="K40" s="112">
        <f t="shared" si="16"/>
        <v>19365187</v>
      </c>
      <c r="L40" s="17">
        <f t="shared" si="17"/>
        <v>0.7233544714285715</v>
      </c>
      <c r="M40" s="17">
        <f t="shared" si="18"/>
        <v>0.7233544714285715</v>
      </c>
      <c r="N40" s="74">
        <f t="shared" si="19"/>
        <v>0.7233544714285715</v>
      </c>
    </row>
    <row r="41" spans="1:14" ht="21.75" customHeight="1">
      <c r="A41" s="90"/>
      <c r="B41" s="23" t="s">
        <v>19</v>
      </c>
      <c r="C41" s="77">
        <v>4046000</v>
      </c>
      <c r="D41" s="77">
        <v>4046000</v>
      </c>
      <c r="E41" s="77">
        <v>0</v>
      </c>
      <c r="F41" s="77">
        <f>+D41-E41</f>
        <v>4046000</v>
      </c>
      <c r="G41" s="18">
        <v>0</v>
      </c>
      <c r="H41" s="78">
        <f t="shared" si="15"/>
        <v>0</v>
      </c>
      <c r="I41" s="18">
        <v>0</v>
      </c>
      <c r="J41" s="18">
        <v>0</v>
      </c>
      <c r="K41" s="112">
        <f t="shared" si="16"/>
        <v>4046000</v>
      </c>
      <c r="L41" s="17">
        <f t="shared" si="17"/>
        <v>0</v>
      </c>
      <c r="M41" s="17">
        <f t="shared" si="18"/>
        <v>0</v>
      </c>
      <c r="N41" s="74">
        <f t="shared" si="19"/>
        <v>0</v>
      </c>
    </row>
    <row r="42" spans="1:14" ht="21.75" customHeight="1">
      <c r="A42" s="130" t="s">
        <v>28</v>
      </c>
      <c r="B42" s="79" t="s">
        <v>2</v>
      </c>
      <c r="C42" s="80">
        <v>9778779830</v>
      </c>
      <c r="D42" s="80">
        <v>9778779830</v>
      </c>
      <c r="E42" s="80">
        <v>0</v>
      </c>
      <c r="F42" s="80">
        <f>+D42-E42</f>
        <v>9778779830</v>
      </c>
      <c r="G42" s="117">
        <v>9098140612.33</v>
      </c>
      <c r="H42" s="117">
        <f t="shared" si="15"/>
        <v>670747317.3299999</v>
      </c>
      <c r="I42" s="117">
        <v>8427393295</v>
      </c>
      <c r="J42" s="117">
        <v>8427393295</v>
      </c>
      <c r="K42" s="122">
        <f t="shared" si="16"/>
        <v>680639217.6700001</v>
      </c>
      <c r="L42" s="30">
        <f t="shared" si="17"/>
        <v>0.9303963040887894</v>
      </c>
      <c r="M42" s="30">
        <f t="shared" si="18"/>
        <v>0.8618041761351324</v>
      </c>
      <c r="N42" s="123">
        <f t="shared" si="19"/>
        <v>0.8618041761351324</v>
      </c>
    </row>
    <row r="43" spans="1:14" ht="5.25" customHeight="1">
      <c r="A43" s="131"/>
      <c r="B43" s="81"/>
      <c r="C43" s="82"/>
      <c r="D43" s="82"/>
      <c r="E43" s="82"/>
      <c r="F43" s="82"/>
      <c r="G43" s="83"/>
      <c r="H43" s="83"/>
      <c r="I43" s="83"/>
      <c r="J43" s="83"/>
      <c r="K43" s="124"/>
      <c r="L43" s="28"/>
      <c r="M43" s="28"/>
      <c r="N43" s="125"/>
    </row>
    <row r="44" spans="1:14" ht="13.5" thickBot="1">
      <c r="A44" s="93"/>
      <c r="B44" s="132" t="s">
        <v>30</v>
      </c>
      <c r="C44" s="133">
        <f>+C37+C42</f>
        <v>25871541830</v>
      </c>
      <c r="D44" s="133">
        <f aca="true" t="shared" si="20" ref="D44:J44">+D37+D42</f>
        <v>25871541830</v>
      </c>
      <c r="E44" s="133">
        <f t="shared" si="20"/>
        <v>241377000</v>
      </c>
      <c r="F44" s="133">
        <f t="shared" si="20"/>
        <v>25630164830</v>
      </c>
      <c r="G44" s="95">
        <f t="shared" si="20"/>
        <v>24224085959.29</v>
      </c>
      <c r="H44" s="95">
        <f>+G44-I44</f>
        <v>687330528.7600021</v>
      </c>
      <c r="I44" s="95">
        <f t="shared" si="20"/>
        <v>23536755430.53</v>
      </c>
      <c r="J44" s="95">
        <f t="shared" si="20"/>
        <v>23536755430.53</v>
      </c>
      <c r="K44" s="114">
        <f>+F44-G44</f>
        <v>1406078870.709999</v>
      </c>
      <c r="L44" s="115">
        <f>+G44/F44</f>
        <v>0.9451396867700129</v>
      </c>
      <c r="M44" s="115">
        <f>+I44/F44</f>
        <v>0.9183224371222274</v>
      </c>
      <c r="N44" s="116">
        <f>+J44/F44</f>
        <v>0.9183224371222274</v>
      </c>
    </row>
    <row r="45" spans="1:14" ht="12.75">
      <c r="A45" s="8"/>
      <c r="B45" s="8"/>
      <c r="C45" s="9"/>
      <c r="D45" s="9"/>
      <c r="E45" s="9"/>
      <c r="F45" s="71"/>
      <c r="G45" s="58"/>
      <c r="H45" s="58"/>
      <c r="I45" s="58"/>
      <c r="J45" s="58"/>
      <c r="K45" s="58"/>
      <c r="L45" s="9"/>
      <c r="M45" s="9"/>
      <c r="N45" s="9"/>
    </row>
    <row r="46" spans="1:14" ht="12.75">
      <c r="A46" s="8"/>
      <c r="B46" s="69" t="s">
        <v>12</v>
      </c>
      <c r="C46" s="70"/>
      <c r="D46" s="70"/>
      <c r="E46" s="70"/>
      <c r="F46" s="73"/>
      <c r="G46" s="102"/>
      <c r="H46" s="102"/>
      <c r="I46" s="102"/>
      <c r="J46" s="102"/>
      <c r="K46" s="73"/>
      <c r="L46" s="72"/>
      <c r="M46" s="98"/>
      <c r="N46" s="98"/>
    </row>
    <row r="47" spans="2:14" ht="12.75">
      <c r="B47" s="73" t="s">
        <v>33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2:14" ht="12.75">
      <c r="B48" s="73" t="s">
        <v>34</v>
      </c>
      <c r="C48" s="73"/>
      <c r="D48" s="73"/>
      <c r="E48" s="73"/>
      <c r="F48" s="99"/>
      <c r="G48" s="99"/>
      <c r="H48" s="99"/>
      <c r="I48" s="99"/>
      <c r="J48" s="99"/>
      <c r="K48" s="99"/>
      <c r="L48" s="73"/>
      <c r="M48" s="73"/>
      <c r="N48" s="73"/>
    </row>
    <row r="49" spans="2:14" ht="12.75">
      <c r="B49" s="2"/>
      <c r="C49" s="99"/>
      <c r="D49" s="99"/>
      <c r="E49" s="99"/>
      <c r="F49" s="99"/>
      <c r="G49" s="100"/>
      <c r="H49" s="100"/>
      <c r="I49" s="100"/>
      <c r="J49" s="100"/>
      <c r="K49" s="99"/>
      <c r="L49" s="101"/>
      <c r="M49" s="2"/>
      <c r="N49" s="2"/>
    </row>
    <row r="50" spans="3:14" ht="12.75">
      <c r="C50" s="1"/>
      <c r="D50" s="1"/>
      <c r="E50" s="1"/>
      <c r="G50" s="103"/>
      <c r="L50" s="61"/>
      <c r="M50" s="61"/>
      <c r="N50" s="61"/>
    </row>
    <row r="51" ht="12.75">
      <c r="L51" s="61"/>
    </row>
  </sheetData>
  <sheetProtection/>
  <mergeCells count="6">
    <mergeCell ref="A33:N33"/>
    <mergeCell ref="A32:N32"/>
    <mergeCell ref="A3:N3"/>
    <mergeCell ref="A2:N2"/>
    <mergeCell ref="A17:N17"/>
    <mergeCell ref="A18:N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2023-01-30T16:26:41Z</cp:lastPrinted>
  <dcterms:created xsi:type="dcterms:W3CDTF">2011-02-09T13:24:23Z</dcterms:created>
  <dcterms:modified xsi:type="dcterms:W3CDTF">2023-01-30T16:27:15Z</dcterms:modified>
  <cp:category/>
  <cp:version/>
  <cp:contentType/>
  <cp:contentStatus/>
</cp:coreProperties>
</file>