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JUNIO DE 2021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O20" i="1" l="1"/>
  <c r="X20" i="1" s="1"/>
  <c r="O18" i="1"/>
  <c r="X18" i="1" s="1"/>
  <c r="O16" i="1"/>
  <c r="X16" i="1" s="1"/>
  <c r="O14" i="1"/>
  <c r="X14" i="1" s="1"/>
  <c r="O12" i="1"/>
  <c r="U12" i="1" s="1"/>
  <c r="O11" i="1"/>
  <c r="U11" i="1" s="1"/>
  <c r="O10" i="1"/>
  <c r="U10" i="1" s="1"/>
  <c r="O9" i="1"/>
  <c r="U9" i="1" s="1"/>
  <c r="T8" i="1"/>
  <c r="S8" i="1"/>
  <c r="R8" i="1"/>
  <c r="Q8" i="1"/>
  <c r="P8" i="1"/>
  <c r="N8" i="1"/>
  <c r="M8" i="1"/>
  <c r="L8" i="1"/>
  <c r="K8" i="1"/>
  <c r="J8" i="1"/>
  <c r="T13" i="1"/>
  <c r="S13" i="1"/>
  <c r="R13" i="1"/>
  <c r="Q13" i="1"/>
  <c r="P13" i="1"/>
  <c r="N13" i="1"/>
  <c r="M13" i="1"/>
  <c r="L13" i="1"/>
  <c r="K13" i="1"/>
  <c r="J13" i="1"/>
  <c r="T15" i="1"/>
  <c r="S15" i="1"/>
  <c r="R15" i="1"/>
  <c r="Q15" i="1"/>
  <c r="P15" i="1"/>
  <c r="N15" i="1"/>
  <c r="M15" i="1"/>
  <c r="L15" i="1"/>
  <c r="K15" i="1"/>
  <c r="J15" i="1"/>
  <c r="T17" i="1"/>
  <c r="S17" i="1"/>
  <c r="R17" i="1"/>
  <c r="Q17" i="1"/>
  <c r="P17" i="1"/>
  <c r="N17" i="1"/>
  <c r="M17" i="1"/>
  <c r="L17" i="1"/>
  <c r="K17" i="1"/>
  <c r="J17" i="1"/>
  <c r="T19" i="1"/>
  <c r="S19" i="1"/>
  <c r="R19" i="1"/>
  <c r="Q19" i="1"/>
  <c r="P19" i="1"/>
  <c r="N19" i="1"/>
  <c r="M19" i="1"/>
  <c r="L19" i="1"/>
  <c r="K19" i="1"/>
  <c r="J19" i="1"/>
  <c r="V11" i="1" l="1"/>
  <c r="U14" i="1"/>
  <c r="U18" i="1"/>
  <c r="V9" i="1"/>
  <c r="U20" i="1"/>
  <c r="W9" i="1"/>
  <c r="W10" i="1"/>
  <c r="W11" i="1"/>
  <c r="V14" i="1"/>
  <c r="V16" i="1"/>
  <c r="V18" i="1"/>
  <c r="V20" i="1"/>
  <c r="X9" i="1"/>
  <c r="X10" i="1"/>
  <c r="X11" i="1"/>
  <c r="W14" i="1"/>
  <c r="W16" i="1"/>
  <c r="W18" i="1"/>
  <c r="W20" i="1"/>
  <c r="V10" i="1"/>
  <c r="U16" i="1"/>
  <c r="O19" i="1"/>
  <c r="U19" i="1" s="1"/>
  <c r="O15" i="1"/>
  <c r="U15" i="1" s="1"/>
  <c r="O8" i="1"/>
  <c r="J7" i="1"/>
  <c r="J21" i="1" s="1"/>
  <c r="N7" i="1"/>
  <c r="N21" i="1" s="1"/>
  <c r="S7" i="1"/>
  <c r="R7" i="1"/>
  <c r="O17" i="1"/>
  <c r="U17" i="1" s="1"/>
  <c r="O13" i="1"/>
  <c r="U13" i="1" s="1"/>
  <c r="K7" i="1"/>
  <c r="K21" i="1" s="1"/>
  <c r="P7" i="1"/>
  <c r="P21" i="1" s="1"/>
  <c r="T7" i="1"/>
  <c r="L7" i="1"/>
  <c r="L21" i="1" s="1"/>
  <c r="Q7" i="1"/>
  <c r="Q21" i="1" s="1"/>
  <c r="M7" i="1"/>
  <c r="X17" i="1" l="1"/>
  <c r="W19" i="1"/>
  <c r="X15" i="1"/>
  <c r="R21" i="1"/>
  <c r="U8" i="1"/>
  <c r="V8" i="1"/>
  <c r="V17" i="1"/>
  <c r="V19" i="1"/>
  <c r="X13" i="1"/>
  <c r="T21" i="1"/>
  <c r="X8" i="1"/>
  <c r="X19" i="1"/>
  <c r="W17" i="1"/>
  <c r="V15" i="1"/>
  <c r="S21" i="1"/>
  <c r="V13" i="1"/>
  <c r="W15" i="1"/>
  <c r="W8" i="1"/>
  <c r="W13" i="1"/>
  <c r="O7" i="1"/>
  <c r="U7" i="1" s="1"/>
  <c r="M21" i="1"/>
  <c r="O21" i="1" s="1"/>
  <c r="U21" i="1" l="1"/>
  <c r="W7" i="1"/>
  <c r="W21" i="1"/>
  <c r="X7" i="1"/>
  <c r="V7" i="1"/>
  <c r="X21" i="1"/>
  <c r="V21" i="1"/>
</calcChain>
</file>

<file path=xl/sharedStrings.xml><?xml version="1.0" encoding="utf-8"?>
<sst xmlns="http://schemas.openxmlformats.org/spreadsheetml/2006/main" count="133" uniqueCount="61">
  <si>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</si>
  <si>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</si>
  <si>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</si>
  <si>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</si>
  <si>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</si>
  <si>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</si>
  <si>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</si>
  <si>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</si>
  <si>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</si>
  <si>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</si>
  <si>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</si>
  <si>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</si>
  <si>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</si>
  <si>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</si>
  <si>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</si>
  <si>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</si>
  <si>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</si>
  <si>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</si>
  <si>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</si>
  <si>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</si>
  <si>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</si>
  <si>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</si>
  <si>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</si>
  <si>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</si>
  <si>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</si>
  <si>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</si>
  <si>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</si>
  <si>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</si>
  <si>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</si>
  <si>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</si>
  <si>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</si>
  <si>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</si>
  <si>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</si>
  <si>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</si>
  <si>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</si>
  <si>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</si>
  <si>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</si>
  <si>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</si>
  <si>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</si>
  <si>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</si>
  <si>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</si>
  <si>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</si>
  <si>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</si>
  <si>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</si>
  <si>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</si>
  <si>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 xml:space="preserve">GASTOS DE INVERSION </t>
  </si>
  <si>
    <t>GASTOS POR TRIBUTOS,MULTAS, SANCIONES E INTERESES DE MORA</t>
  </si>
  <si>
    <t>ADQUISICION DE BIENES Y SERVICIOS</t>
  </si>
  <si>
    <t>TOTAL PRESUPUESTO A+C</t>
  </si>
  <si>
    <t>APR. VIGENTE DESPUES DE BLOQUEOS</t>
  </si>
  <si>
    <t>APROPIACION SIN COMPROMETER</t>
  </si>
  <si>
    <t>MINISTERIO DE COMERCIO INDUSTRIA Y TURISMO</t>
  </si>
  <si>
    <t>INFORME DE EJECUCION PRESUPUESTAL ACUMULADA CON CORTE AL 30 DE JUNIO DE 2021</t>
  </si>
  <si>
    <t>UNIDAD EJECUTORA 350102 DIRECCION DE COMERCIO EXTERIOR</t>
  </si>
  <si>
    <t>FECHA DE GENERACIÒN: JULIO 01 DE 2021</t>
  </si>
  <si>
    <t>COMP/ APR</t>
  </si>
  <si>
    <t>OBLIG/ APR</t>
  </si>
  <si>
    <t>PAGO/ APR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</si>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</sst>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#,##0.00_ ;\-#,##0.00\ 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2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164" fontId="3" fillId="0" borderId="1" xfId="0" applyNumberFormat="1" applyFont="1" applyFill="1" applyBorder="1" applyAlignment="1">
      <alignment vertical="center" wrapText="1" readingOrder="1"/>
    </xf>
    <xf numFmtId="165" fontId="7" fillId="0" borderId="1" xfId="0" applyNumberFormat="1" applyFont="1" applyFill="1" applyBorder="1" applyAlignment="1">
      <alignment vertical="center" wrapText="1"/>
    </xf>
    <xf numFmtId="10" fontId="7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164" fontId="8" fillId="3" borderId="1" xfId="0" applyNumberFormat="1" applyFont="1" applyFill="1" applyBorder="1" applyAlignment="1">
      <alignment vertical="center" wrapText="1" readingOrder="1"/>
    </xf>
    <xf numFmtId="165" fontId="8" fillId="3" borderId="1" xfId="0" applyNumberFormat="1" applyFont="1" applyFill="1" applyBorder="1" applyAlignment="1">
      <alignment vertical="center" wrapText="1" readingOrder="1"/>
    </xf>
    <xf numFmtId="165" fontId="12" fillId="3" borderId="1" xfId="0" applyNumberFormat="1" applyFont="1" applyFill="1" applyBorder="1" applyAlignment="1">
      <alignment vertical="center" wrapText="1"/>
    </xf>
    <xf numFmtId="10" fontId="12" fillId="3" borderId="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123412</xdr:colOff>
      <xdr:row>2</xdr:row>
      <xdr:rowOff>85725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7"/>
  <sheetViews>
    <sheetView showGridLines="0" tabSelected="1" topLeftCell="A7" workbookViewId="0">
      <selection activeCell="E14" sqref="E14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3.42578125" customWidth="1"/>
    <col min="8" max="8" width="5.28515625" customWidth="1"/>
    <col min="9" max="9" width="27.5703125" customWidth="1"/>
    <col min="10" max="10" width="15.140625" customWidth="1"/>
    <col min="11" max="11" width="14.7109375" customWidth="1"/>
    <col min="12" max="12" width="13.5703125" customWidth="1"/>
    <col min="13" max="13" width="17.140625" customWidth="1"/>
    <col min="14" max="14" width="15.140625" customWidth="1"/>
    <col min="15" max="15" width="15.85546875" customWidth="1"/>
    <col min="16" max="16" width="17.42578125" customWidth="1"/>
    <col min="17" max="17" width="15" customWidth="1"/>
    <col min="18" max="18" width="17.140625" customWidth="1"/>
    <col min="19" max="19" width="16.28515625" customWidth="1"/>
    <col min="20" max="20" width="16.140625" customWidth="1"/>
    <col min="21" max="21" width="15.28515625" customWidth="1"/>
    <col min="22" max="22" width="8.42578125" customWidth="1"/>
    <col min="23" max="23" width="7.7109375" customWidth="1"/>
    <col min="24" max="24" width="8" customWidth="1"/>
  </cols>
  <sheetData>
    <row r="2" spans="1:26" ht="15.75" x14ac:dyDescent="0.25">
      <c r="A2" s="19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6" ht="15.75" x14ac:dyDescent="0.25">
      <c r="A3" s="19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6" ht="18" customHeight="1" x14ac:dyDescent="0.25">
      <c r="A4" s="19" t="s">
        <v>53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6" ht="21.7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22" t="s">
        <v>54</v>
      </c>
      <c r="U5" s="23"/>
      <c r="V5" s="23"/>
      <c r="W5" s="23"/>
      <c r="X5" s="23"/>
    </row>
    <row r="6" spans="1:26" ht="35.1" customHeight="1" thickTop="1" thickBot="1" x14ac:dyDescent="0.3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49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6" t="s">
        <v>50</v>
      </c>
      <c r="V6" s="6" t="s">
        <v>55</v>
      </c>
      <c r="W6" s="6" t="s">
        <v>56</v>
      </c>
      <c r="X6" s="6" t="s">
        <v>57</v>
      </c>
      <c r="Y6" s="4"/>
      <c r="Z6" s="4"/>
    </row>
    <row r="7" spans="1:26" ht="35.1" customHeight="1" thickTop="1" thickBot="1" x14ac:dyDescent="0.3">
      <c r="A7" s="2" t="s">
        <v>20</v>
      </c>
      <c r="B7" s="2"/>
      <c r="C7" s="2"/>
      <c r="D7" s="2"/>
      <c r="E7" s="2"/>
      <c r="F7" s="2"/>
      <c r="G7" s="2"/>
      <c r="H7" s="2"/>
      <c r="I7" s="3" t="s">
        <v>43</v>
      </c>
      <c r="J7" s="7">
        <f>+J8+J13+J15+J17</f>
        <v>15302852000</v>
      </c>
      <c r="K7" s="7">
        <f>+K8+K13+K15+K17</f>
        <v>0</v>
      </c>
      <c r="L7" s="7">
        <f>+L8+L13+L15+L17</f>
        <v>0</v>
      </c>
      <c r="M7" s="7">
        <f>+M8+M13+M15+M17</f>
        <v>15302852000</v>
      </c>
      <c r="N7" s="7">
        <f>+N8+N13+N15+N17</f>
        <v>307683000</v>
      </c>
      <c r="O7" s="10">
        <f t="shared" ref="O7:O13" si="0">+M7-N7</f>
        <v>14995169000</v>
      </c>
      <c r="P7" s="7">
        <f>+P8+P13+P15+P17</f>
        <v>14922057144.52</v>
      </c>
      <c r="Q7" s="7">
        <f>+Q8+Q13+Q15+Q17</f>
        <v>73111855.479999989</v>
      </c>
      <c r="R7" s="7">
        <f>+R8+R13+R15+R17</f>
        <v>7600155253.8900003</v>
      </c>
      <c r="S7" s="7">
        <f>+S8+S13+S15+S17</f>
        <v>6568086682.6199999</v>
      </c>
      <c r="T7" s="7">
        <f>+T8+T13+T15+T17</f>
        <v>6223623314.0699997</v>
      </c>
      <c r="U7" s="8">
        <f>+O7-R7</f>
        <v>7395013746.1099997</v>
      </c>
      <c r="V7" s="9">
        <f>+R7/O7</f>
        <v>0.50684025327690541</v>
      </c>
      <c r="W7" s="9">
        <f>+S7/O7</f>
        <v>0.43801351506075054</v>
      </c>
      <c r="X7" s="9">
        <f>+T7/O7</f>
        <v>0.4150418920967146</v>
      </c>
      <c r="Y7" s="4"/>
      <c r="Z7" s="4"/>
    </row>
    <row r="8" spans="1:26" ht="35.1" customHeight="1" thickTop="1" thickBot="1" x14ac:dyDescent="0.3">
      <c r="A8" s="11" t="s">
        <v>20</v>
      </c>
      <c r="B8" s="11"/>
      <c r="C8" s="11"/>
      <c r="D8" s="11"/>
      <c r="E8" s="11"/>
      <c r="F8" s="11"/>
      <c r="G8" s="11"/>
      <c r="H8" s="11"/>
      <c r="I8" s="12" t="s">
        <v>42</v>
      </c>
      <c r="J8" s="13">
        <f>SUM(J9:J12)</f>
        <v>13248697000</v>
      </c>
      <c r="K8" s="13">
        <f t="shared" ref="K8:T8" si="1">SUM(K9:K12)</f>
        <v>0</v>
      </c>
      <c r="L8" s="13">
        <f t="shared" si="1"/>
        <v>0</v>
      </c>
      <c r="M8" s="13">
        <f t="shared" si="1"/>
        <v>13248697000</v>
      </c>
      <c r="N8" s="13">
        <f t="shared" si="1"/>
        <v>307683000</v>
      </c>
      <c r="O8" s="14">
        <f t="shared" si="0"/>
        <v>12941014000</v>
      </c>
      <c r="P8" s="13">
        <f t="shared" si="1"/>
        <v>12938014000</v>
      </c>
      <c r="Q8" s="13">
        <f t="shared" si="1"/>
        <v>3000000</v>
      </c>
      <c r="R8" s="13">
        <f t="shared" si="1"/>
        <v>5872484968</v>
      </c>
      <c r="S8" s="13">
        <f t="shared" si="1"/>
        <v>5872484968</v>
      </c>
      <c r="T8" s="13">
        <f t="shared" si="1"/>
        <v>5559688547</v>
      </c>
      <c r="U8" s="15">
        <f t="shared" ref="U8:U21" si="2">+O8-R8</f>
        <v>7068529032</v>
      </c>
      <c r="V8" s="16">
        <f t="shared" ref="V8:V21" si="3">+R8/O8</f>
        <v>0.45378862645539214</v>
      </c>
      <c r="W8" s="16">
        <f t="shared" ref="W8:W21" si="4">+S8/O8</f>
        <v>0.45378862645539214</v>
      </c>
      <c r="X8" s="16">
        <f t="shared" ref="X8:X21" si="5">+T8/O8</f>
        <v>0.42961769046845943</v>
      </c>
      <c r="Y8" s="4"/>
      <c r="Z8" s="4"/>
    </row>
    <row r="9" spans="1:26" ht="35.1" customHeight="1" thickTop="1" thickBot="1" x14ac:dyDescent="0.3">
      <c r="A9" s="2" t="s">
        <v>20</v>
      </c>
      <c r="B9" s="2" t="s">
        <v>21</v>
      </c>
      <c r="C9" s="2" t="s">
        <v>21</v>
      </c>
      <c r="D9" s="2" t="s">
        <v>21</v>
      </c>
      <c r="E9" s="2"/>
      <c r="F9" s="2" t="s">
        <v>22</v>
      </c>
      <c r="G9" s="2" t="s">
        <v>39</v>
      </c>
      <c r="H9" s="2" t="s">
        <v>30</v>
      </c>
      <c r="I9" s="3" t="s">
        <v>23</v>
      </c>
      <c r="J9" s="7">
        <v>8724098000</v>
      </c>
      <c r="K9" s="7">
        <v>0</v>
      </c>
      <c r="L9" s="7">
        <v>0</v>
      </c>
      <c r="M9" s="7">
        <v>8724098000</v>
      </c>
      <c r="N9" s="7">
        <v>0</v>
      </c>
      <c r="O9" s="10">
        <f t="shared" si="0"/>
        <v>8724098000</v>
      </c>
      <c r="P9" s="7">
        <v>8724098000</v>
      </c>
      <c r="Q9" s="7">
        <v>0</v>
      </c>
      <c r="R9" s="7">
        <v>4022094915</v>
      </c>
      <c r="S9" s="7">
        <v>4022094915</v>
      </c>
      <c r="T9" s="7">
        <v>3709298494</v>
      </c>
      <c r="U9" s="8">
        <f t="shared" si="2"/>
        <v>4702003085</v>
      </c>
      <c r="V9" s="9">
        <f t="shared" si="3"/>
        <v>0.46103275261236176</v>
      </c>
      <c r="W9" s="9">
        <f t="shared" si="4"/>
        <v>0.46103275261236176</v>
      </c>
      <c r="X9" s="9">
        <f t="shared" si="5"/>
        <v>0.42517845329110243</v>
      </c>
      <c r="Y9" s="4"/>
      <c r="Z9" s="4"/>
    </row>
    <row r="10" spans="1:26" ht="35.1" customHeight="1" thickTop="1" thickBot="1" x14ac:dyDescent="0.3">
      <c r="A10" s="2" t="s">
        <v>20</v>
      </c>
      <c r="B10" s="2" t="s">
        <v>21</v>
      </c>
      <c r="C10" s="2" t="s">
        <v>21</v>
      </c>
      <c r="D10" s="2" t="s">
        <v>24</v>
      </c>
      <c r="E10" s="2"/>
      <c r="F10" s="2" t="s">
        <v>22</v>
      </c>
      <c r="G10" s="2" t="s">
        <v>39</v>
      </c>
      <c r="H10" s="2" t="s">
        <v>30</v>
      </c>
      <c r="I10" s="3" t="s">
        <v>25</v>
      </c>
      <c r="J10" s="7">
        <v>3174539000</v>
      </c>
      <c r="K10" s="7">
        <v>0</v>
      </c>
      <c r="L10" s="7">
        <v>0</v>
      </c>
      <c r="M10" s="7">
        <v>3174539000</v>
      </c>
      <c r="N10" s="7">
        <v>0</v>
      </c>
      <c r="O10" s="10">
        <f t="shared" si="0"/>
        <v>3174539000</v>
      </c>
      <c r="P10" s="7">
        <v>3174539000</v>
      </c>
      <c r="Q10" s="7">
        <v>0</v>
      </c>
      <c r="R10" s="7">
        <v>1455414069</v>
      </c>
      <c r="S10" s="7">
        <v>1455414069</v>
      </c>
      <c r="T10" s="7">
        <v>1455414069</v>
      </c>
      <c r="U10" s="8">
        <f t="shared" si="2"/>
        <v>1719124931</v>
      </c>
      <c r="V10" s="9">
        <f t="shared" si="3"/>
        <v>0.4584646995989024</v>
      </c>
      <c r="W10" s="9">
        <f t="shared" si="4"/>
        <v>0.4584646995989024</v>
      </c>
      <c r="X10" s="9">
        <f t="shared" si="5"/>
        <v>0.4584646995989024</v>
      </c>
      <c r="Y10" s="4"/>
      <c r="Z10" s="4"/>
    </row>
    <row r="11" spans="1:26" ht="35.1" customHeight="1" thickTop="1" thickBot="1" x14ac:dyDescent="0.3">
      <c r="A11" s="2" t="s">
        <v>20</v>
      </c>
      <c r="B11" s="2" t="s">
        <v>21</v>
      </c>
      <c r="C11" s="2" t="s">
        <v>21</v>
      </c>
      <c r="D11" s="2" t="s">
        <v>26</v>
      </c>
      <c r="E11" s="2"/>
      <c r="F11" s="2" t="s">
        <v>22</v>
      </c>
      <c r="G11" s="2" t="s">
        <v>39</v>
      </c>
      <c r="H11" s="2" t="s">
        <v>30</v>
      </c>
      <c r="I11" s="3" t="s">
        <v>27</v>
      </c>
      <c r="J11" s="7">
        <v>1042377000</v>
      </c>
      <c r="K11" s="7">
        <v>0</v>
      </c>
      <c r="L11" s="7">
        <v>0</v>
      </c>
      <c r="M11" s="7">
        <v>1042377000</v>
      </c>
      <c r="N11" s="7">
        <v>0</v>
      </c>
      <c r="O11" s="10">
        <f t="shared" si="0"/>
        <v>1042377000</v>
      </c>
      <c r="P11" s="7">
        <v>1039377000</v>
      </c>
      <c r="Q11" s="7">
        <v>3000000</v>
      </c>
      <c r="R11" s="7">
        <v>394975984</v>
      </c>
      <c r="S11" s="7">
        <v>394975984</v>
      </c>
      <c r="T11" s="7">
        <v>394975984</v>
      </c>
      <c r="U11" s="8">
        <f t="shared" si="2"/>
        <v>647401016</v>
      </c>
      <c r="V11" s="9">
        <f t="shared" si="3"/>
        <v>0.37891855250067874</v>
      </c>
      <c r="W11" s="9">
        <f t="shared" si="4"/>
        <v>0.37891855250067874</v>
      </c>
      <c r="X11" s="9">
        <f t="shared" si="5"/>
        <v>0.37891855250067874</v>
      </c>
      <c r="Y11" s="4"/>
      <c r="Z11" s="4"/>
    </row>
    <row r="12" spans="1:26" ht="35.1" customHeight="1" thickTop="1" thickBot="1" x14ac:dyDescent="0.3">
      <c r="A12" s="2" t="s">
        <v>20</v>
      </c>
      <c r="B12" s="2" t="s">
        <v>21</v>
      </c>
      <c r="C12" s="2" t="s">
        <v>21</v>
      </c>
      <c r="D12" s="2" t="s">
        <v>29</v>
      </c>
      <c r="E12" s="2"/>
      <c r="F12" s="2" t="s">
        <v>22</v>
      </c>
      <c r="G12" s="2" t="s">
        <v>39</v>
      </c>
      <c r="H12" s="2" t="s">
        <v>30</v>
      </c>
      <c r="I12" s="3" t="s">
        <v>40</v>
      </c>
      <c r="J12" s="7">
        <v>307683000</v>
      </c>
      <c r="K12" s="7">
        <v>0</v>
      </c>
      <c r="L12" s="7">
        <v>0</v>
      </c>
      <c r="M12" s="7">
        <v>307683000</v>
      </c>
      <c r="N12" s="7">
        <v>307683000</v>
      </c>
      <c r="O12" s="10">
        <f t="shared" si="0"/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8">
        <f t="shared" si="2"/>
        <v>0</v>
      </c>
      <c r="V12" s="9">
        <v>0</v>
      </c>
      <c r="W12" s="9">
        <v>0</v>
      </c>
      <c r="X12" s="9">
        <v>0</v>
      </c>
      <c r="Y12" s="4"/>
      <c r="Z12" s="4"/>
    </row>
    <row r="13" spans="1:26" ht="35.1" customHeight="1" thickTop="1" thickBot="1" x14ac:dyDescent="0.3">
      <c r="A13" s="11" t="s">
        <v>20</v>
      </c>
      <c r="B13" s="11"/>
      <c r="C13" s="11"/>
      <c r="D13" s="11"/>
      <c r="E13" s="11"/>
      <c r="F13" s="11"/>
      <c r="G13" s="11"/>
      <c r="H13" s="11"/>
      <c r="I13" s="12" t="s">
        <v>47</v>
      </c>
      <c r="J13" s="13">
        <f>+J14</f>
        <v>1916845000</v>
      </c>
      <c r="K13" s="13">
        <f t="shared" ref="K13:T13" si="6">+K14</f>
        <v>0</v>
      </c>
      <c r="L13" s="13">
        <f t="shared" si="6"/>
        <v>0</v>
      </c>
      <c r="M13" s="13">
        <f t="shared" si="6"/>
        <v>1916845000</v>
      </c>
      <c r="N13" s="13">
        <f t="shared" si="6"/>
        <v>0</v>
      </c>
      <c r="O13" s="14">
        <f t="shared" si="0"/>
        <v>1916845000</v>
      </c>
      <c r="P13" s="13">
        <f t="shared" si="6"/>
        <v>1850668144.52</v>
      </c>
      <c r="Q13" s="13">
        <f t="shared" si="6"/>
        <v>66176855.479999997</v>
      </c>
      <c r="R13" s="13">
        <f t="shared" si="6"/>
        <v>1696481960.8900001</v>
      </c>
      <c r="S13" s="13">
        <f t="shared" si="6"/>
        <v>664413389.62</v>
      </c>
      <c r="T13" s="13">
        <f t="shared" si="6"/>
        <v>632746442.07000005</v>
      </c>
      <c r="U13" s="15">
        <f t="shared" si="2"/>
        <v>220363039.1099999</v>
      </c>
      <c r="V13" s="16">
        <f t="shared" si="3"/>
        <v>0.88503867599623343</v>
      </c>
      <c r="W13" s="16">
        <f t="shared" si="4"/>
        <v>0.34661821358534467</v>
      </c>
      <c r="X13" s="16">
        <f t="shared" si="5"/>
        <v>0.33009786501777666</v>
      </c>
      <c r="Y13" s="4"/>
      <c r="Z13" s="4"/>
    </row>
    <row r="14" spans="1:26" ht="35.1" customHeight="1" thickTop="1" thickBot="1" x14ac:dyDescent="0.3">
      <c r="A14" s="2" t="s">
        <v>20</v>
      </c>
      <c r="B14" s="2" t="s">
        <v>24</v>
      </c>
      <c r="C14" s="2" t="s">
        <v>24</v>
      </c>
      <c r="D14" s="2"/>
      <c r="E14" s="2"/>
      <c r="F14" s="2" t="s">
        <v>22</v>
      </c>
      <c r="G14" s="2" t="s">
        <v>39</v>
      </c>
      <c r="H14" s="2" t="s">
        <v>30</v>
      </c>
      <c r="I14" s="3" t="s">
        <v>28</v>
      </c>
      <c r="J14" s="7">
        <v>1916845000</v>
      </c>
      <c r="K14" s="7">
        <v>0</v>
      </c>
      <c r="L14" s="7">
        <v>0</v>
      </c>
      <c r="M14" s="7">
        <v>1916845000</v>
      </c>
      <c r="N14" s="7">
        <v>0</v>
      </c>
      <c r="O14" s="10">
        <f t="shared" ref="O14:O21" si="7">+M14-N14</f>
        <v>1916845000</v>
      </c>
      <c r="P14" s="7">
        <v>1850668144.52</v>
      </c>
      <c r="Q14" s="7">
        <v>66176855.479999997</v>
      </c>
      <c r="R14" s="7">
        <v>1696481960.8900001</v>
      </c>
      <c r="S14" s="7">
        <v>664413389.62</v>
      </c>
      <c r="T14" s="7">
        <v>632746442.07000005</v>
      </c>
      <c r="U14" s="8">
        <f t="shared" si="2"/>
        <v>220363039.1099999</v>
      </c>
      <c r="V14" s="9">
        <f t="shared" si="3"/>
        <v>0.88503867599623343</v>
      </c>
      <c r="W14" s="9">
        <f t="shared" si="4"/>
        <v>0.34661821358534467</v>
      </c>
      <c r="X14" s="9">
        <f t="shared" si="5"/>
        <v>0.33009786501777666</v>
      </c>
      <c r="Y14" s="4"/>
      <c r="Z14" s="4"/>
    </row>
    <row r="15" spans="1:26" ht="35.1" customHeight="1" thickTop="1" thickBot="1" x14ac:dyDescent="0.3">
      <c r="A15" s="11" t="s">
        <v>20</v>
      </c>
      <c r="B15" s="11"/>
      <c r="C15" s="11"/>
      <c r="D15" s="11"/>
      <c r="E15" s="11"/>
      <c r="F15" s="11"/>
      <c r="G15" s="11"/>
      <c r="H15" s="11"/>
      <c r="I15" s="12" t="s">
        <v>44</v>
      </c>
      <c r="J15" s="13">
        <f>+J16</f>
        <v>133375000</v>
      </c>
      <c r="K15" s="13">
        <f t="shared" ref="K15:T15" si="8">+K16</f>
        <v>0</v>
      </c>
      <c r="L15" s="13">
        <f t="shared" si="8"/>
        <v>0</v>
      </c>
      <c r="M15" s="13">
        <f t="shared" si="8"/>
        <v>133375000</v>
      </c>
      <c r="N15" s="13">
        <f t="shared" si="8"/>
        <v>0</v>
      </c>
      <c r="O15" s="14">
        <f t="shared" si="7"/>
        <v>133375000</v>
      </c>
      <c r="P15" s="13">
        <f t="shared" si="8"/>
        <v>133375000</v>
      </c>
      <c r="Q15" s="13">
        <f t="shared" si="8"/>
        <v>0</v>
      </c>
      <c r="R15" s="13">
        <f t="shared" si="8"/>
        <v>31188325</v>
      </c>
      <c r="S15" s="13">
        <f t="shared" si="8"/>
        <v>31188325</v>
      </c>
      <c r="T15" s="13">
        <f t="shared" si="8"/>
        <v>31188325</v>
      </c>
      <c r="U15" s="15">
        <f t="shared" si="2"/>
        <v>102186675</v>
      </c>
      <c r="V15" s="16">
        <f t="shared" si="3"/>
        <v>0.23383936269915651</v>
      </c>
      <c r="W15" s="16">
        <f t="shared" si="4"/>
        <v>0.23383936269915651</v>
      </c>
      <c r="X15" s="16">
        <f t="shared" si="5"/>
        <v>0.23383936269915651</v>
      </c>
      <c r="Y15" s="4"/>
      <c r="Z15" s="4"/>
    </row>
    <row r="16" spans="1:26" ht="35.1" customHeight="1" thickTop="1" thickBot="1" x14ac:dyDescent="0.3">
      <c r="A16" s="2" t="s">
        <v>20</v>
      </c>
      <c r="B16" s="2" t="s">
        <v>26</v>
      </c>
      <c r="C16" s="2" t="s">
        <v>29</v>
      </c>
      <c r="D16" s="2" t="s">
        <v>24</v>
      </c>
      <c r="E16" s="2" t="s">
        <v>31</v>
      </c>
      <c r="F16" s="2" t="s">
        <v>22</v>
      </c>
      <c r="G16" s="2" t="s">
        <v>39</v>
      </c>
      <c r="H16" s="2" t="s">
        <v>30</v>
      </c>
      <c r="I16" s="3" t="s">
        <v>32</v>
      </c>
      <c r="J16" s="7">
        <v>133375000</v>
      </c>
      <c r="K16" s="7">
        <v>0</v>
      </c>
      <c r="L16" s="7">
        <v>0</v>
      </c>
      <c r="M16" s="7">
        <v>133375000</v>
      </c>
      <c r="N16" s="7">
        <v>0</v>
      </c>
      <c r="O16" s="10">
        <f t="shared" si="7"/>
        <v>133375000</v>
      </c>
      <c r="P16" s="7">
        <v>133375000</v>
      </c>
      <c r="Q16" s="7">
        <v>0</v>
      </c>
      <c r="R16" s="7">
        <v>31188325</v>
      </c>
      <c r="S16" s="7">
        <v>31188325</v>
      </c>
      <c r="T16" s="7">
        <v>31188325</v>
      </c>
      <c r="U16" s="8">
        <f t="shared" si="2"/>
        <v>102186675</v>
      </c>
      <c r="V16" s="9">
        <f t="shared" si="3"/>
        <v>0.23383936269915651</v>
      </c>
      <c r="W16" s="9">
        <f t="shared" si="4"/>
        <v>0.23383936269915651</v>
      </c>
      <c r="X16" s="9">
        <f t="shared" si="5"/>
        <v>0.23383936269915651</v>
      </c>
      <c r="Y16" s="4"/>
      <c r="Z16" s="4"/>
    </row>
    <row r="17" spans="1:26" ht="35.1" customHeight="1" thickTop="1" thickBot="1" x14ac:dyDescent="0.3">
      <c r="A17" s="11" t="s">
        <v>20</v>
      </c>
      <c r="B17" s="11"/>
      <c r="C17" s="11"/>
      <c r="D17" s="11"/>
      <c r="E17" s="11"/>
      <c r="F17" s="11"/>
      <c r="G17" s="11"/>
      <c r="H17" s="11"/>
      <c r="I17" s="12" t="s">
        <v>46</v>
      </c>
      <c r="J17" s="13">
        <f>+J18</f>
        <v>3935000</v>
      </c>
      <c r="K17" s="13">
        <f t="shared" ref="K17:T17" si="9">+K18</f>
        <v>0</v>
      </c>
      <c r="L17" s="13">
        <f t="shared" si="9"/>
        <v>0</v>
      </c>
      <c r="M17" s="13">
        <f t="shared" si="9"/>
        <v>3935000</v>
      </c>
      <c r="N17" s="13">
        <f t="shared" si="9"/>
        <v>0</v>
      </c>
      <c r="O17" s="14">
        <f t="shared" si="7"/>
        <v>3935000</v>
      </c>
      <c r="P17" s="13">
        <f t="shared" si="9"/>
        <v>0</v>
      </c>
      <c r="Q17" s="13">
        <f t="shared" si="9"/>
        <v>3935000</v>
      </c>
      <c r="R17" s="13">
        <f t="shared" si="9"/>
        <v>0</v>
      </c>
      <c r="S17" s="13">
        <f t="shared" si="9"/>
        <v>0</v>
      </c>
      <c r="T17" s="13">
        <f t="shared" si="9"/>
        <v>0</v>
      </c>
      <c r="U17" s="15">
        <f t="shared" si="2"/>
        <v>3935000</v>
      </c>
      <c r="V17" s="16">
        <f t="shared" si="3"/>
        <v>0</v>
      </c>
      <c r="W17" s="16">
        <f t="shared" si="4"/>
        <v>0</v>
      </c>
      <c r="X17" s="16">
        <f t="shared" si="5"/>
        <v>0</v>
      </c>
      <c r="Y17" s="4"/>
      <c r="Z17" s="4"/>
    </row>
    <row r="18" spans="1:26" ht="35.1" customHeight="1" thickTop="1" thickBot="1" x14ac:dyDescent="0.3">
      <c r="A18" s="2" t="s">
        <v>20</v>
      </c>
      <c r="B18" s="2" t="s">
        <v>33</v>
      </c>
      <c r="C18" s="2" t="s">
        <v>21</v>
      </c>
      <c r="D18" s="2"/>
      <c r="E18" s="2"/>
      <c r="F18" s="2" t="s">
        <v>22</v>
      </c>
      <c r="G18" s="2" t="s">
        <v>39</v>
      </c>
      <c r="H18" s="2" t="s">
        <v>30</v>
      </c>
      <c r="I18" s="3" t="s">
        <v>34</v>
      </c>
      <c r="J18" s="7">
        <v>3935000</v>
      </c>
      <c r="K18" s="7">
        <v>0</v>
      </c>
      <c r="L18" s="7">
        <v>0</v>
      </c>
      <c r="M18" s="7">
        <v>3935000</v>
      </c>
      <c r="N18" s="7">
        <v>0</v>
      </c>
      <c r="O18" s="10">
        <f t="shared" si="7"/>
        <v>3935000</v>
      </c>
      <c r="P18" s="7">
        <v>0</v>
      </c>
      <c r="Q18" s="7">
        <v>3935000</v>
      </c>
      <c r="R18" s="7">
        <v>0</v>
      </c>
      <c r="S18" s="7">
        <v>0</v>
      </c>
      <c r="T18" s="7">
        <v>0</v>
      </c>
      <c r="U18" s="8">
        <f t="shared" si="2"/>
        <v>3935000</v>
      </c>
      <c r="V18" s="9">
        <f t="shared" si="3"/>
        <v>0</v>
      </c>
      <c r="W18" s="9">
        <f t="shared" si="4"/>
        <v>0</v>
      </c>
      <c r="X18" s="9">
        <f t="shared" si="5"/>
        <v>0</v>
      </c>
      <c r="Y18" s="4"/>
      <c r="Z18" s="4"/>
    </row>
    <row r="19" spans="1:26" ht="35.1" customHeight="1" thickTop="1" thickBot="1" x14ac:dyDescent="0.3">
      <c r="A19" s="11" t="s">
        <v>35</v>
      </c>
      <c r="B19" s="11"/>
      <c r="C19" s="11"/>
      <c r="D19" s="11"/>
      <c r="E19" s="11"/>
      <c r="F19" s="11"/>
      <c r="G19" s="11"/>
      <c r="H19" s="11"/>
      <c r="I19" s="12" t="s">
        <v>45</v>
      </c>
      <c r="J19" s="13">
        <f>+J20</f>
        <v>9493961000</v>
      </c>
      <c r="K19" s="13">
        <f t="shared" ref="K19:T19" si="10">+K20</f>
        <v>0</v>
      </c>
      <c r="L19" s="13">
        <f t="shared" si="10"/>
        <v>0</v>
      </c>
      <c r="M19" s="13">
        <f t="shared" si="10"/>
        <v>9493961000</v>
      </c>
      <c r="N19" s="13">
        <f t="shared" si="10"/>
        <v>0</v>
      </c>
      <c r="O19" s="14">
        <f t="shared" si="7"/>
        <v>9493961000</v>
      </c>
      <c r="P19" s="13">
        <f t="shared" si="10"/>
        <v>8940835185.3199997</v>
      </c>
      <c r="Q19" s="13">
        <f t="shared" si="10"/>
        <v>553125814.67999995</v>
      </c>
      <c r="R19" s="13">
        <f t="shared" si="10"/>
        <v>6791116251.3199997</v>
      </c>
      <c r="S19" s="13">
        <f t="shared" si="10"/>
        <v>1701202591.6900001</v>
      </c>
      <c r="T19" s="13">
        <f t="shared" si="10"/>
        <v>1444326692.6800001</v>
      </c>
      <c r="U19" s="15">
        <f t="shared" si="2"/>
        <v>2702844748.6800003</v>
      </c>
      <c r="V19" s="16">
        <f t="shared" si="3"/>
        <v>0.71530905291479496</v>
      </c>
      <c r="W19" s="16">
        <f t="shared" si="4"/>
        <v>0.17918786391580924</v>
      </c>
      <c r="X19" s="16">
        <f t="shared" si="5"/>
        <v>0.15213109603883984</v>
      </c>
      <c r="Y19" s="4"/>
      <c r="Z19" s="4"/>
    </row>
    <row r="20" spans="1:26" ht="46.5" thickTop="1" thickBot="1" x14ac:dyDescent="0.3">
      <c r="A20" s="2" t="s">
        <v>35</v>
      </c>
      <c r="B20" s="2" t="s">
        <v>36</v>
      </c>
      <c r="C20" s="2" t="s">
        <v>37</v>
      </c>
      <c r="D20" s="2" t="s">
        <v>38</v>
      </c>
      <c r="E20" s="2"/>
      <c r="F20" s="2" t="s">
        <v>22</v>
      </c>
      <c r="G20" s="2" t="s">
        <v>39</v>
      </c>
      <c r="H20" s="2" t="s">
        <v>30</v>
      </c>
      <c r="I20" s="3" t="s">
        <v>41</v>
      </c>
      <c r="J20" s="7">
        <v>9493961000</v>
      </c>
      <c r="K20" s="7">
        <v>0</v>
      </c>
      <c r="L20" s="7">
        <v>0</v>
      </c>
      <c r="M20" s="7">
        <v>9493961000</v>
      </c>
      <c r="N20" s="7">
        <v>0</v>
      </c>
      <c r="O20" s="10">
        <f t="shared" si="7"/>
        <v>9493961000</v>
      </c>
      <c r="P20" s="7">
        <v>8940835185.3199997</v>
      </c>
      <c r="Q20" s="7">
        <v>553125814.67999995</v>
      </c>
      <c r="R20" s="7">
        <v>6791116251.3199997</v>
      </c>
      <c r="S20" s="7">
        <v>1701202591.6900001</v>
      </c>
      <c r="T20" s="7">
        <v>1444326692.6800001</v>
      </c>
      <c r="U20" s="8">
        <f t="shared" si="2"/>
        <v>2702844748.6800003</v>
      </c>
      <c r="V20" s="9">
        <f t="shared" si="3"/>
        <v>0.71530905291479496</v>
      </c>
      <c r="W20" s="9">
        <f t="shared" si="4"/>
        <v>0.17918786391580924</v>
      </c>
      <c r="X20" s="9">
        <f t="shared" si="5"/>
        <v>0.15213109603883984</v>
      </c>
      <c r="Y20" s="4"/>
      <c r="Z20" s="4"/>
    </row>
    <row r="21" spans="1:26" ht="30.75" customHeight="1" thickTop="1" thickBot="1" x14ac:dyDescent="0.3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3" t="s">
        <v>48</v>
      </c>
      <c r="J21" s="7">
        <f>+J7+J19</f>
        <v>24796813000</v>
      </c>
      <c r="K21" s="7">
        <f>+K7+K19</f>
        <v>0</v>
      </c>
      <c r="L21" s="7">
        <f>+L7+L19</f>
        <v>0</v>
      </c>
      <c r="M21" s="7">
        <f>+M7+M19</f>
        <v>24796813000</v>
      </c>
      <c r="N21" s="7">
        <f>+N7+N19</f>
        <v>307683000</v>
      </c>
      <c r="O21" s="10">
        <f t="shared" si="7"/>
        <v>24489130000</v>
      </c>
      <c r="P21" s="7">
        <f>+P7+P19</f>
        <v>23862892329.84</v>
      </c>
      <c r="Q21" s="7">
        <f>+Q7+Q19</f>
        <v>626237670.15999997</v>
      </c>
      <c r="R21" s="7">
        <f>+R7+R19</f>
        <v>14391271505.209999</v>
      </c>
      <c r="S21" s="7">
        <f>+S7+S19</f>
        <v>8269289274.3099995</v>
      </c>
      <c r="T21" s="7">
        <f>+T7+T19</f>
        <v>7667950006.75</v>
      </c>
      <c r="U21" s="8">
        <f t="shared" si="2"/>
        <v>10097858494.790001</v>
      </c>
      <c r="V21" s="9">
        <f t="shared" si="3"/>
        <v>0.58765956590577118</v>
      </c>
      <c r="W21" s="9">
        <f t="shared" si="4"/>
        <v>0.337671827227427</v>
      </c>
      <c r="X21" s="9">
        <f t="shared" si="5"/>
        <v>0.31311647276771365</v>
      </c>
    </row>
    <row r="22" spans="1:26" ht="15.75" thickTop="1" x14ac:dyDescent="0.25">
      <c r="A22" s="17" t="s">
        <v>58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x14ac:dyDescent="0.25">
      <c r="A23" s="17" t="s">
        <v>59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18"/>
      <c r="X23" s="18"/>
      <c r="Y23" s="17"/>
      <c r="Z23" s="17"/>
    </row>
    <row r="24" spans="1:26" x14ac:dyDescent="0.25">
      <c r="A24" s="17" t="s">
        <v>60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</sheetData>
  <mergeCells count="4">
    <mergeCell ref="A2:X2"/>
    <mergeCell ref="A3:X3"/>
    <mergeCell ref="A4:X4"/>
    <mergeCell ref="T5:X5"/>
  </mergeCells>
  <printOptions horizontalCentered="1"/>
  <pageMargins left="0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2021-07-06T02:01:56Z</cp:lastPrinted>
  <dcterms:created xsi:type="dcterms:W3CDTF">2021-07-01T11:48:37Z</dcterms:created>
  <dcterms:modified xsi:type="dcterms:W3CDTF">2021-07-06T02:02:10Z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