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<sst xmlns="http://schemas.openxmlformats.org/spreadsheetml/2006/main" count="77" uniqueCount="35">
  <si>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</si>
  <si>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</si>
  <si>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</si>
  <si>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</si>
  <si>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</si>
  <si>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</si>
  <si>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</si>
  <si>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</si>
  <si>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</si>
  <si>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</si>
  <si>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</si>
  <si>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</si>
  <si>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</si>
  <si>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</si>
  <si>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</si>
  <si>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</si>
  <si>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</si>
  <si>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</si>
  <si>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</si>
  <si>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</si>
  <si>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</si>
  <si>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</si>
  <si>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</si>
  <si>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</si>
  <si>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</si>
  <si>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</si>
  <si>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</si>
  <si>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COMPROMISOS       ($)</t>
  </si>
  <si>
    <t xml:space="preserve">   PAGOS                 ($)</t>
  </si>
  <si>
    <t>OBL /APR    (%)</t>
  </si>
  <si>
    <t>RESERVAS PRESUPUESTALES ($)</t>
  </si>
  <si>
    <t xml:space="preserve">INFORME DE EJECUCIÓN PRESUPUESTAL ACUMULADA DICIEMBRE 31 DE 2021 </t>
  </si>
  <si>
    <t>GENERADO : ENERO 21 DE 2022</t>
  </si>
  <si>
    <t>INFORME DE EJECUCIÓN PRESUPUESTAL ACUMULADA DICIEMBRE 31 DE 2021</t>
  </si>
  <si>
    <t>MINISTERIO DE COMERCIO INDUSTRIA Y TURISMO - UNIDAD EJECUTORA 3501-02 DIRECCIÓN GENERAL DE COMERCIO EXTERIOR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</si>
</sst>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56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sz val="9"/>
      <color theme="3" tint="-0.4999699890613556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6" fillId="33" borderId="12" xfId="0" applyFont="1" applyFill="1" applyBorder="1" applyAlignment="1">
      <alignment horizontal="center" vertical="center"/>
    </xf>
    <xf numFmtId="4" fontId="56" fillId="33" borderId="12" xfId="0" applyNumberFormat="1" applyFont="1" applyFill="1" applyBorder="1" applyAlignment="1">
      <alignment horizontal="center" vertical="justify" wrapText="1"/>
    </xf>
    <xf numFmtId="204" fontId="57" fillId="0" borderId="0" xfId="0" applyNumberFormat="1" applyFont="1" applyFill="1" applyBorder="1" applyAlignment="1">
      <alignment horizontal="right" vertical="center" wrapText="1" readingOrder="1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59" fillId="34" borderId="0" xfId="0" applyNumberFormat="1" applyFont="1" applyFill="1" applyBorder="1" applyAlignment="1">
      <alignment horizontal="right" vertical="center" wrapText="1"/>
    </xf>
    <xf numFmtId="10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4" borderId="0" xfId="0" applyNumberFormat="1" applyFont="1" applyFill="1" applyBorder="1" applyAlignment="1">
      <alignment horizontal="right" vertical="center" wrapText="1"/>
    </xf>
    <xf numFmtId="10" fontId="6" fillId="34" borderId="13" xfId="0" applyNumberFormat="1" applyFont="1" applyFill="1" applyBorder="1" applyAlignment="1">
      <alignment horizontal="right" vertical="center" wrapText="1"/>
    </xf>
    <xf numFmtId="10" fontId="6" fillId="0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10" fontId="6" fillId="34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 horizontal="right" vertical="center" wrapText="1" readingOrder="1"/>
    </xf>
    <xf numFmtId="4" fontId="5" fillId="0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0" fontId="5" fillId="34" borderId="15" xfId="0" applyNumberFormat="1" applyFont="1" applyFill="1" applyBorder="1" applyAlignment="1">
      <alignment horizontal="right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4" fontId="60" fillId="2" borderId="14" xfId="0" applyNumberFormat="1" applyFont="1" applyFill="1" applyBorder="1" applyAlignment="1">
      <alignment horizontal="right"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10" fontId="60" fillId="2" borderId="13" xfId="0" applyNumberFormat="1" applyFont="1" applyFill="1" applyBorder="1" applyAlignment="1">
      <alignment horizontal="right" vertical="center" wrapText="1"/>
    </xf>
    <xf numFmtId="10" fontId="60" fillId="2" borderId="1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3" xfId="0" applyNumberFormat="1" applyFont="1" applyFill="1" applyBorder="1" applyAlignment="1">
      <alignment horizontal="right" vertical="center" wrapText="1"/>
    </xf>
    <xf numFmtId="10" fontId="6" fillId="2" borderId="1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0" fontId="6" fillId="2" borderId="16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10" fontId="6" fillId="2" borderId="17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vertical="center" wrapText="1"/>
    </xf>
    <xf numFmtId="0" fontId="62" fillId="33" borderId="20" xfId="0" applyFont="1" applyFill="1" applyBorder="1" applyAlignment="1">
      <alignment/>
    </xf>
    <xf numFmtId="0" fontId="56" fillId="33" borderId="21" xfId="0" applyFont="1" applyFill="1" applyBorder="1" applyAlignment="1">
      <alignment horizontal="center" vertical="center"/>
    </xf>
    <xf numFmtId="4" fontId="56" fillId="33" borderId="21" xfId="0" applyNumberFormat="1" applyFont="1" applyFill="1" applyBorder="1" applyAlignment="1">
      <alignment horizontal="center" vertical="justify" wrapText="1"/>
    </xf>
    <xf numFmtId="0" fontId="56" fillId="33" borderId="21" xfId="0" applyFont="1" applyFill="1" applyBorder="1" applyAlignment="1">
      <alignment horizontal="center" vertical="justify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2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10" fontId="60" fillId="34" borderId="15" xfId="0" applyNumberFormat="1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4" fontId="6" fillId="2" borderId="26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 vertical="center" wrapText="1"/>
    </xf>
    <xf numFmtId="10" fontId="60" fillId="2" borderId="26" xfId="0" applyNumberFormat="1" applyFont="1" applyFill="1" applyBorder="1" applyAlignment="1">
      <alignment horizontal="right" vertical="center" wrapText="1"/>
    </xf>
    <xf numFmtId="10" fontId="60" fillId="2" borderId="28" xfId="0" applyNumberFormat="1" applyFont="1" applyFill="1" applyBorder="1" applyAlignment="1">
      <alignment horizontal="right" vertical="center" wrapText="1"/>
    </xf>
    <xf numFmtId="4" fontId="56" fillId="33" borderId="29" xfId="0" applyNumberFormat="1" applyFont="1" applyFill="1" applyBorder="1" applyAlignment="1">
      <alignment horizontal="center" vertical="justify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6" fillId="2" borderId="16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vertical="center" wrapText="1"/>
    </xf>
    <xf numFmtId="4" fontId="61" fillId="2" borderId="0" xfId="0" applyNumberFormat="1" applyFont="1" applyFill="1" applyBorder="1" applyAlignment="1">
      <alignment horizontal="right" vertical="center" wrapText="1" readingOrder="1"/>
    </xf>
    <xf numFmtId="0" fontId="64" fillId="35" borderId="30" xfId="0" applyFont="1" applyFill="1" applyBorder="1" applyAlignment="1">
      <alignment horizontal="center" vertical="justify" wrapText="1"/>
    </xf>
    <xf numFmtId="0" fontId="65" fillId="35" borderId="21" xfId="0" applyFont="1" applyFill="1" applyBorder="1" applyAlignment="1">
      <alignment horizontal="center" vertical="justify" wrapText="1"/>
    </xf>
    <xf numFmtId="0" fontId="65" fillId="35" borderId="21" xfId="0" applyFont="1" applyFill="1" applyBorder="1" applyAlignment="1">
      <alignment horizontal="center" vertical="justify"/>
    </xf>
    <xf numFmtId="0" fontId="65" fillId="35" borderId="31" xfId="0" applyFont="1" applyFill="1" applyBorder="1" applyAlignment="1">
      <alignment horizontal="center" vertical="justify"/>
    </xf>
    <xf numFmtId="4" fontId="5" fillId="2" borderId="0" xfId="0" applyNumberFormat="1" applyFont="1" applyFill="1" applyBorder="1" applyAlignment="1">
      <alignment horizontal="right" vertical="center" wrapText="1"/>
    </xf>
    <xf numFmtId="0" fontId="64" fillId="35" borderId="32" xfId="0" applyFont="1" applyFill="1" applyBorder="1" applyAlignment="1">
      <alignment horizontal="center" vertical="justify" wrapText="1"/>
    </xf>
    <xf numFmtId="0" fontId="65" fillId="35" borderId="12" xfId="0" applyFont="1" applyFill="1" applyBorder="1" applyAlignment="1">
      <alignment horizontal="center" vertical="justify" wrapText="1"/>
    </xf>
    <xf numFmtId="0" fontId="65" fillId="35" borderId="12" xfId="0" applyFont="1" applyFill="1" applyBorder="1" applyAlignment="1">
      <alignment horizontal="center" vertical="justify"/>
    </xf>
    <xf numFmtId="0" fontId="65" fillId="35" borderId="29" xfId="0" applyFont="1" applyFill="1" applyBorder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6" fillId="0" borderId="0" xfId="0" applyNumberFormat="1" applyFont="1" applyFill="1" applyBorder="1" applyAlignment="1">
      <alignment horizontal="right" vertical="center" wrapText="1" readingOrder="1"/>
    </xf>
    <xf numFmtId="4" fontId="58" fillId="0" borderId="13" xfId="0" applyNumberFormat="1" applyFont="1" applyFill="1" applyBorder="1" applyAlignment="1">
      <alignment horizontal="right" vertical="center" wrapText="1" readingOrder="1"/>
    </xf>
    <xf numFmtId="4" fontId="61" fillId="2" borderId="13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/>
    </xf>
    <xf numFmtId="0" fontId="9" fillId="0" borderId="24" xfId="0" applyFont="1" applyFill="1" applyBorder="1" applyAlignment="1">
      <alignment/>
    </xf>
    <xf numFmtId="0" fontId="6" fillId="2" borderId="26" xfId="0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horizontal="center" vertical="center" wrapText="1"/>
    </xf>
    <xf numFmtId="4" fontId="61" fillId="2" borderId="26" xfId="0" applyNumberFormat="1" applyFont="1" applyFill="1" applyBorder="1" applyAlignment="1">
      <alignment horizontal="right" vertical="center" wrapText="1"/>
    </xf>
    <xf numFmtId="4" fontId="6" fillId="2" borderId="26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62" fillId="33" borderId="33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/>
    </xf>
    <xf numFmtId="0" fontId="6" fillId="2" borderId="3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="115" zoomScaleNormal="115" zoomScalePageLayoutView="0" workbookViewId="0" topLeftCell="A22">
      <selection activeCell="A31" sqref="A31:N31"/>
    </sheetView>
  </sheetViews>
  <sheetFormatPr defaultColWidth="11.421875" defaultRowHeight="12.75"/>
  <cols>
    <col min="1" max="1" width="2.57421875" style="0" customWidth="1"/>
    <col min="2" max="2" width="26.71093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8" width="19.00390625" style="0" customWidth="1"/>
    <col min="9" max="9" width="18.28125" style="0" customWidth="1"/>
    <col min="10" max="10" width="19.140625" style="0" customWidth="1"/>
    <col min="11" max="11" width="16.57421875" style="0" customWidth="1"/>
    <col min="12" max="12" width="7.8515625" style="0" customWidth="1"/>
    <col min="13" max="13" width="8.140625" style="0" customWidth="1"/>
    <col min="14" max="14" width="8.421875" style="0" customWidth="1"/>
  </cols>
  <sheetData>
    <row r="2" spans="1:14" ht="18">
      <c r="A2" s="113" t="s">
        <v>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1" customHeight="1">
      <c r="A3" s="113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3:14" ht="23.25" customHeight="1" thickBot="1">
      <c r="C4" s="1"/>
      <c r="D4" s="1"/>
      <c r="E4" s="1"/>
      <c r="F4" s="1"/>
      <c r="G4" s="1"/>
      <c r="H4" s="1"/>
      <c r="I4" s="1"/>
      <c r="J4" s="1"/>
      <c r="K4" s="3" t="s">
        <v>32</v>
      </c>
      <c r="L4" s="2"/>
      <c r="M4" s="2"/>
      <c r="N4" s="2"/>
    </row>
    <row r="5" spans="1:14" ht="43.5" customHeight="1" thickBot="1" thickTop="1">
      <c r="A5" s="78"/>
      <c r="B5" s="79" t="s">
        <v>7</v>
      </c>
      <c r="C5" s="80" t="s">
        <v>15</v>
      </c>
      <c r="D5" s="81" t="s">
        <v>10</v>
      </c>
      <c r="E5" s="80" t="s">
        <v>21</v>
      </c>
      <c r="F5" s="80" t="s">
        <v>22</v>
      </c>
      <c r="G5" s="81" t="s">
        <v>27</v>
      </c>
      <c r="H5" s="81" t="s">
        <v>30</v>
      </c>
      <c r="I5" s="81" t="s">
        <v>26</v>
      </c>
      <c r="J5" s="81" t="s">
        <v>28</v>
      </c>
      <c r="K5" s="102" t="s">
        <v>11</v>
      </c>
      <c r="L5" s="103" t="s">
        <v>13</v>
      </c>
      <c r="M5" s="104" t="s">
        <v>29</v>
      </c>
      <c r="N5" s="105" t="s">
        <v>12</v>
      </c>
    </row>
    <row r="6" spans="1:14" ht="9.75" customHeight="1">
      <c r="A6" s="82"/>
      <c r="B6" s="6"/>
      <c r="C6" s="6"/>
      <c r="D6" s="6"/>
      <c r="E6" s="6"/>
      <c r="F6" s="6"/>
      <c r="G6" s="6"/>
      <c r="H6" s="6"/>
      <c r="I6" s="6"/>
      <c r="J6" s="6"/>
      <c r="K6" s="5"/>
      <c r="L6" s="6"/>
      <c r="M6" s="6"/>
      <c r="N6" s="83"/>
    </row>
    <row r="7" spans="1:14" ht="18" customHeight="1">
      <c r="A7" s="84" t="s">
        <v>3</v>
      </c>
      <c r="B7" s="68" t="s">
        <v>0</v>
      </c>
      <c r="C7" s="62">
        <f>SUM(C8:C11)</f>
        <v>438463554000</v>
      </c>
      <c r="D7" s="62">
        <f aca="true" t="shared" si="0" ref="D7:J7">SUM(D8:D11)</f>
        <v>415232048000</v>
      </c>
      <c r="E7" s="62">
        <f t="shared" si="0"/>
        <v>41683000</v>
      </c>
      <c r="F7" s="62">
        <f t="shared" si="0"/>
        <v>415190365000</v>
      </c>
      <c r="G7" s="62">
        <f t="shared" si="0"/>
        <v>407341335658.39</v>
      </c>
      <c r="H7" s="62">
        <f>+G7-I7</f>
        <v>12543061615.809998</v>
      </c>
      <c r="I7" s="62">
        <f t="shared" si="0"/>
        <v>394798274042.58</v>
      </c>
      <c r="J7" s="62">
        <f t="shared" si="0"/>
        <v>394798274042.58</v>
      </c>
      <c r="K7" s="63">
        <f aca="true" t="shared" si="1" ref="K7:K12">+F7-G7</f>
        <v>7849029341.609985</v>
      </c>
      <c r="L7" s="57">
        <f aca="true" t="shared" si="2" ref="L7:L12">+G7/F7</f>
        <v>0.9810953480541149</v>
      </c>
      <c r="M7" s="57">
        <f aca="true" t="shared" si="3" ref="M7:M12">+I7/F7</f>
        <v>0.9508849610288524</v>
      </c>
      <c r="N7" s="66">
        <f aca="true" t="shared" si="4" ref="N7:N12">+J7/F7</f>
        <v>0.9508849610288524</v>
      </c>
    </row>
    <row r="8" spans="1:14" ht="29.25" customHeight="1">
      <c r="A8" s="85"/>
      <c r="B8" s="25" t="s">
        <v>1</v>
      </c>
      <c r="C8" s="23">
        <f aca="true" t="shared" si="5" ref="C8:J9">+C22+C36</f>
        <v>54355998000</v>
      </c>
      <c r="D8" s="23">
        <f t="shared" si="5"/>
        <v>55286998000</v>
      </c>
      <c r="E8" s="23">
        <f t="shared" si="5"/>
        <v>41683000</v>
      </c>
      <c r="F8" s="23">
        <f t="shared" si="5"/>
        <v>55245315000</v>
      </c>
      <c r="G8" s="23">
        <f t="shared" si="5"/>
        <v>52769444978.58</v>
      </c>
      <c r="H8" s="106">
        <f t="shared" si="5"/>
        <v>68581294</v>
      </c>
      <c r="I8" s="23">
        <f t="shared" si="5"/>
        <v>52700863684.58</v>
      </c>
      <c r="J8" s="23">
        <f t="shared" si="5"/>
        <v>52700863684.58</v>
      </c>
      <c r="K8" s="50">
        <f t="shared" si="1"/>
        <v>2475870021.419998</v>
      </c>
      <c r="L8" s="26">
        <f t="shared" si="2"/>
        <v>0.9551840726870686</v>
      </c>
      <c r="M8" s="26">
        <f t="shared" si="3"/>
        <v>0.9539426770320706</v>
      </c>
      <c r="N8" s="53">
        <f t="shared" si="4"/>
        <v>0.9539426770320706</v>
      </c>
    </row>
    <row r="9" spans="1:14" ht="25.5" customHeight="1">
      <c r="A9" s="85"/>
      <c r="B9" s="28" t="s">
        <v>18</v>
      </c>
      <c r="C9" s="23">
        <f t="shared" si="5"/>
        <v>21345099000</v>
      </c>
      <c r="D9" s="23">
        <f t="shared" si="5"/>
        <v>20765099000</v>
      </c>
      <c r="E9" s="23">
        <f t="shared" si="5"/>
        <v>0</v>
      </c>
      <c r="F9" s="23">
        <f t="shared" si="5"/>
        <v>20765099000</v>
      </c>
      <c r="G9" s="23">
        <f t="shared" si="5"/>
        <v>19465687007.71</v>
      </c>
      <c r="H9" s="106">
        <f t="shared" si="5"/>
        <v>802488063.8099997</v>
      </c>
      <c r="I9" s="23">
        <f t="shared" si="5"/>
        <v>18663198943.899998</v>
      </c>
      <c r="J9" s="23">
        <f t="shared" si="5"/>
        <v>18663198943.899998</v>
      </c>
      <c r="K9" s="50">
        <f t="shared" si="1"/>
        <v>1299411992.290001</v>
      </c>
      <c r="L9" s="26">
        <f t="shared" si="2"/>
        <v>0.9374232700604991</v>
      </c>
      <c r="M9" s="26">
        <f t="shared" si="3"/>
        <v>0.8987772677558628</v>
      </c>
      <c r="N9" s="53">
        <f t="shared" si="4"/>
        <v>0.8987772677558628</v>
      </c>
    </row>
    <row r="10" spans="1:14" ht="26.25" customHeight="1">
      <c r="A10" s="85"/>
      <c r="B10" s="25" t="s">
        <v>8</v>
      </c>
      <c r="C10" s="23">
        <f>+C24+C38</f>
        <v>349927742000</v>
      </c>
      <c r="D10" s="23">
        <f aca="true" t="shared" si="6" ref="D10:J10">+D24+D38</f>
        <v>325082381575</v>
      </c>
      <c r="E10" s="23">
        <f t="shared" si="6"/>
        <v>0</v>
      </c>
      <c r="F10" s="23">
        <f t="shared" si="6"/>
        <v>325082381575</v>
      </c>
      <c r="G10" s="23">
        <f t="shared" si="6"/>
        <v>321068509991.10004</v>
      </c>
      <c r="H10" s="106">
        <f t="shared" si="6"/>
        <v>11671992258</v>
      </c>
      <c r="I10" s="23">
        <f t="shared" si="6"/>
        <v>309396517733.10004</v>
      </c>
      <c r="J10" s="23">
        <f t="shared" si="6"/>
        <v>309396517733.10004</v>
      </c>
      <c r="K10" s="50">
        <f t="shared" si="1"/>
        <v>4013871583.8999634</v>
      </c>
      <c r="L10" s="26">
        <f t="shared" si="2"/>
        <v>0.9876527556970235</v>
      </c>
      <c r="M10" s="26">
        <f t="shared" si="3"/>
        <v>0.9517480345569541</v>
      </c>
      <c r="N10" s="53">
        <f t="shared" si="4"/>
        <v>0.9517480345569541</v>
      </c>
    </row>
    <row r="11" spans="1:14" ht="37.5" customHeight="1">
      <c r="A11" s="85"/>
      <c r="B11" s="29" t="s">
        <v>25</v>
      </c>
      <c r="C11" s="23">
        <f aca="true" t="shared" si="7" ref="C11:J12">+C25+C39</f>
        <v>12834715000</v>
      </c>
      <c r="D11" s="23">
        <f t="shared" si="7"/>
        <v>14097569425</v>
      </c>
      <c r="E11" s="23">
        <f t="shared" si="7"/>
        <v>0</v>
      </c>
      <c r="F11" s="23">
        <f t="shared" si="7"/>
        <v>14097569425</v>
      </c>
      <c r="G11" s="23">
        <f t="shared" si="7"/>
        <v>14037693681</v>
      </c>
      <c r="H11" s="106">
        <f t="shared" si="7"/>
        <v>0</v>
      </c>
      <c r="I11" s="23">
        <f t="shared" si="7"/>
        <v>14037693681</v>
      </c>
      <c r="J11" s="23">
        <f t="shared" si="7"/>
        <v>14037693681</v>
      </c>
      <c r="K11" s="50">
        <f t="shared" si="1"/>
        <v>59875744</v>
      </c>
      <c r="L11" s="26">
        <f t="shared" si="2"/>
        <v>0.9957527611891863</v>
      </c>
      <c r="M11" s="26">
        <f t="shared" si="3"/>
        <v>0.9957527611891863</v>
      </c>
      <c r="N11" s="53">
        <f t="shared" si="4"/>
        <v>0.9957527611891863</v>
      </c>
    </row>
    <row r="12" spans="1:14" ht="18.75" customHeight="1">
      <c r="A12" s="86" t="s">
        <v>4</v>
      </c>
      <c r="B12" s="68" t="s">
        <v>2</v>
      </c>
      <c r="C12" s="62">
        <f t="shared" si="7"/>
        <v>251446291660</v>
      </c>
      <c r="D12" s="62">
        <f t="shared" si="7"/>
        <v>307110871660</v>
      </c>
      <c r="E12" s="62">
        <f t="shared" si="7"/>
        <v>0</v>
      </c>
      <c r="F12" s="62">
        <f t="shared" si="7"/>
        <v>307110871660</v>
      </c>
      <c r="G12" s="62">
        <f t="shared" si="7"/>
        <v>303821200793.48</v>
      </c>
      <c r="H12" s="62">
        <f t="shared" si="7"/>
        <v>214533878254.29996</v>
      </c>
      <c r="I12" s="62">
        <f t="shared" si="7"/>
        <v>89287322539.18001</v>
      </c>
      <c r="J12" s="62">
        <f t="shared" si="7"/>
        <v>89287322539.18001</v>
      </c>
      <c r="K12" s="63">
        <f t="shared" si="1"/>
        <v>3289670866.5200195</v>
      </c>
      <c r="L12" s="57">
        <f t="shared" si="2"/>
        <v>0.9892883281899509</v>
      </c>
      <c r="M12" s="57">
        <f t="shared" si="3"/>
        <v>0.2907331871925045</v>
      </c>
      <c r="N12" s="59">
        <f t="shared" si="4"/>
        <v>0.2907331871925045</v>
      </c>
    </row>
    <row r="13" spans="1:14" ht="8.25" customHeight="1">
      <c r="A13" s="87"/>
      <c r="B13" s="30"/>
      <c r="C13" s="31"/>
      <c r="D13" s="24"/>
      <c r="E13" s="24"/>
      <c r="F13" s="24"/>
      <c r="G13" s="24"/>
      <c r="H13" s="118"/>
      <c r="I13" s="24"/>
      <c r="J13" s="24"/>
      <c r="K13" s="47"/>
      <c r="L13" s="32"/>
      <c r="M13" s="32"/>
      <c r="N13" s="88"/>
    </row>
    <row r="14" spans="1:14" ht="15.75" customHeight="1" thickBot="1">
      <c r="A14" s="89" t="s">
        <v>5</v>
      </c>
      <c r="B14" s="90" t="s">
        <v>6</v>
      </c>
      <c r="C14" s="91">
        <f>+C28+C42</f>
        <v>689909845660</v>
      </c>
      <c r="D14" s="91">
        <f aca="true" t="shared" si="8" ref="D14:J14">+D28+D42</f>
        <v>722342919660</v>
      </c>
      <c r="E14" s="91">
        <f t="shared" si="8"/>
        <v>41683000</v>
      </c>
      <c r="F14" s="91">
        <f t="shared" si="8"/>
        <v>722301236660</v>
      </c>
      <c r="G14" s="91">
        <f t="shared" si="8"/>
        <v>711162536451.87</v>
      </c>
      <c r="H14" s="91">
        <f>+G14-I14</f>
        <v>227076939870.11</v>
      </c>
      <c r="I14" s="91">
        <f t="shared" si="8"/>
        <v>484085596581.76</v>
      </c>
      <c r="J14" s="91">
        <f t="shared" si="8"/>
        <v>484085596581.76</v>
      </c>
      <c r="K14" s="92">
        <f>+F14-G14</f>
        <v>11138700208.130005</v>
      </c>
      <c r="L14" s="93">
        <f>+G14/F14</f>
        <v>0.9845788714696979</v>
      </c>
      <c r="M14" s="93">
        <f>+I14/F14</f>
        <v>0.6701990416356267</v>
      </c>
      <c r="N14" s="94">
        <f>+J14/F14</f>
        <v>0.6701990416356267</v>
      </c>
    </row>
    <row r="15" spans="1:14" ht="13.5" thickTop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2"/>
    </row>
    <row r="16" spans="1:14" ht="15" customHeight="1">
      <c r="A16" s="111" t="s">
        <v>17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6.5" customHeight="1">
      <c r="A17" s="111" t="s">
        <v>33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4.25" customHeight="1" thickBo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4"/>
      <c r="L18" s="8"/>
      <c r="M18" s="8"/>
      <c r="N18" s="8"/>
    </row>
    <row r="19" spans="1:14" ht="42.75" customHeight="1" thickBot="1" thickTop="1">
      <c r="A19" s="78"/>
      <c r="B19" s="79" t="s">
        <v>7</v>
      </c>
      <c r="C19" s="80" t="s">
        <v>15</v>
      </c>
      <c r="D19" s="80" t="s">
        <v>10</v>
      </c>
      <c r="E19" s="80" t="s">
        <v>21</v>
      </c>
      <c r="F19" s="80" t="s">
        <v>22</v>
      </c>
      <c r="G19" s="80" t="s">
        <v>24</v>
      </c>
      <c r="H19" s="80" t="s">
        <v>30</v>
      </c>
      <c r="I19" s="80" t="s">
        <v>14</v>
      </c>
      <c r="J19" s="80" t="s">
        <v>23</v>
      </c>
      <c r="K19" s="107" t="s">
        <v>11</v>
      </c>
      <c r="L19" s="108" t="s">
        <v>13</v>
      </c>
      <c r="M19" s="109" t="s">
        <v>29</v>
      </c>
      <c r="N19" s="110" t="s">
        <v>12</v>
      </c>
    </row>
    <row r="20" spans="1:14" ht="12" customHeight="1">
      <c r="A20" s="119"/>
      <c r="B20" s="7"/>
      <c r="C20" s="8"/>
      <c r="D20" s="8"/>
      <c r="E20" s="8"/>
      <c r="F20" s="8"/>
      <c r="G20" s="8"/>
      <c r="H20" s="8"/>
      <c r="I20" s="8"/>
      <c r="J20" s="8"/>
      <c r="K20" s="74"/>
      <c r="L20" s="48"/>
      <c r="M20" s="48"/>
      <c r="N20" s="75"/>
    </row>
    <row r="21" spans="1:14" ht="25.5" customHeight="1">
      <c r="A21" s="84" t="s">
        <v>3</v>
      </c>
      <c r="B21" s="67" t="s">
        <v>0</v>
      </c>
      <c r="C21" s="62">
        <f>SUM(C22:C25)</f>
        <v>423160702000</v>
      </c>
      <c r="D21" s="62">
        <f aca="true" t="shared" si="9" ref="D21:J21">SUM(D22:D25)</f>
        <v>399929196000</v>
      </c>
      <c r="E21" s="62">
        <v>0</v>
      </c>
      <c r="F21" s="62">
        <f t="shared" si="9"/>
        <v>399929196000</v>
      </c>
      <c r="G21" s="61">
        <f t="shared" si="9"/>
        <v>392666733884.14</v>
      </c>
      <c r="H21" s="61">
        <f>SUM(H22:H25)</f>
        <v>12431052548.99</v>
      </c>
      <c r="I21" s="61">
        <f t="shared" si="9"/>
        <v>380235681335.15</v>
      </c>
      <c r="J21" s="61">
        <f t="shared" si="9"/>
        <v>380235681335.15</v>
      </c>
      <c r="K21" s="63">
        <f aca="true" t="shared" si="10" ref="K21:K26">+F21-G21</f>
        <v>7262462115.859985</v>
      </c>
      <c r="L21" s="64">
        <f aca="true" t="shared" si="11" ref="L21:L26">+G21/F21</f>
        <v>0.981840630320323</v>
      </c>
      <c r="M21" s="64">
        <f aca="true" t="shared" si="12" ref="M21:M26">+I21/F21</f>
        <v>0.9507574969224053</v>
      </c>
      <c r="N21" s="65">
        <f aca="true" t="shared" si="13" ref="N21:N26">+J21/F21</f>
        <v>0.9507574969224053</v>
      </c>
    </row>
    <row r="22" spans="1:14" ht="24.75" customHeight="1">
      <c r="A22" s="85"/>
      <c r="B22" s="28" t="s">
        <v>1</v>
      </c>
      <c r="C22" s="23">
        <v>41107301000</v>
      </c>
      <c r="D22" s="23">
        <v>42038301000</v>
      </c>
      <c r="E22" s="21"/>
      <c r="F22" s="23">
        <f>+D22-E22</f>
        <v>42038301000</v>
      </c>
      <c r="G22" s="99">
        <v>39821058373.58</v>
      </c>
      <c r="H22" s="61">
        <f>+G22-I22</f>
        <v>41718102</v>
      </c>
      <c r="I22" s="99">
        <v>39779340271.58</v>
      </c>
      <c r="J22" s="99">
        <v>39779340271.58</v>
      </c>
      <c r="K22" s="46">
        <f t="shared" si="10"/>
        <v>2217242626.419998</v>
      </c>
      <c r="L22" s="22">
        <f t="shared" si="11"/>
        <v>0.9472566071017</v>
      </c>
      <c r="M22" s="22">
        <f t="shared" si="12"/>
        <v>0.9462642239414005</v>
      </c>
      <c r="N22" s="27">
        <f t="shared" si="13"/>
        <v>0.9462642239414005</v>
      </c>
    </row>
    <row r="23" spans="1:14" ht="21" customHeight="1">
      <c r="A23" s="85"/>
      <c r="B23" s="28" t="s">
        <v>18</v>
      </c>
      <c r="C23" s="23">
        <v>19428254000</v>
      </c>
      <c r="D23" s="23">
        <v>18848254000</v>
      </c>
      <c r="E23" s="21"/>
      <c r="F23" s="23">
        <f>+D23-E23</f>
        <v>18848254000</v>
      </c>
      <c r="G23" s="43">
        <v>17799626541.46</v>
      </c>
      <c r="H23" s="61">
        <f>+G23-I23</f>
        <v>717342188.9899998</v>
      </c>
      <c r="I23" s="43">
        <v>17082284352.47</v>
      </c>
      <c r="J23" s="43">
        <v>17082284352.47</v>
      </c>
      <c r="K23" s="46">
        <f t="shared" si="10"/>
        <v>1048627458.5400009</v>
      </c>
      <c r="L23" s="22">
        <f t="shared" si="11"/>
        <v>0.9443647428276379</v>
      </c>
      <c r="M23" s="22">
        <f t="shared" si="12"/>
        <v>0.9063059290515715</v>
      </c>
      <c r="N23" s="27">
        <f t="shared" si="13"/>
        <v>0.9063059290515715</v>
      </c>
    </row>
    <row r="24" spans="1:14" ht="30.75" customHeight="1">
      <c r="A24" s="85"/>
      <c r="B24" s="28" t="s">
        <v>8</v>
      </c>
      <c r="C24" s="23">
        <v>349794367000</v>
      </c>
      <c r="D24" s="23">
        <v>324949006575</v>
      </c>
      <c r="E24" s="23"/>
      <c r="F24" s="23">
        <f>+D24-E24</f>
        <v>324949006575</v>
      </c>
      <c r="G24" s="100">
        <v>321008355288.10004</v>
      </c>
      <c r="H24" s="61">
        <f>+G24-I24</f>
        <v>11671992258</v>
      </c>
      <c r="I24" s="100">
        <v>309336363030.10004</v>
      </c>
      <c r="J24" s="100">
        <v>309336363030.10004</v>
      </c>
      <c r="K24" s="46">
        <f t="shared" si="10"/>
        <v>3940651286.8999634</v>
      </c>
      <c r="L24" s="22">
        <f t="shared" si="11"/>
        <v>0.9878730163589824</v>
      </c>
      <c r="M24" s="22">
        <f t="shared" si="12"/>
        <v>0.9519535581614511</v>
      </c>
      <c r="N24" s="27">
        <f t="shared" si="13"/>
        <v>0.9519535581614511</v>
      </c>
    </row>
    <row r="25" spans="1:14" ht="19.5" customHeight="1">
      <c r="A25" s="85"/>
      <c r="B25" s="29" t="s">
        <v>25</v>
      </c>
      <c r="C25" s="23">
        <v>12830780000</v>
      </c>
      <c r="D25" s="23">
        <v>14093634425</v>
      </c>
      <c r="E25" s="23"/>
      <c r="F25" s="23">
        <f>+D25-E25</f>
        <v>14093634425</v>
      </c>
      <c r="G25" s="100">
        <v>14037693681</v>
      </c>
      <c r="H25" s="61">
        <f>+G25-I25</f>
        <v>0</v>
      </c>
      <c r="I25" s="100">
        <v>14037693681</v>
      </c>
      <c r="J25" s="100">
        <v>14037693681</v>
      </c>
      <c r="K25" s="46">
        <f t="shared" si="10"/>
        <v>55940744</v>
      </c>
      <c r="L25" s="22">
        <f t="shared" si="11"/>
        <v>0.996030779406285</v>
      </c>
      <c r="M25" s="22">
        <f t="shared" si="12"/>
        <v>0.996030779406285</v>
      </c>
      <c r="N25" s="27">
        <f t="shared" si="13"/>
        <v>0.996030779406285</v>
      </c>
    </row>
    <row r="26" spans="1:14" ht="24.75" customHeight="1">
      <c r="A26" s="86" t="s">
        <v>4</v>
      </c>
      <c r="B26" s="60" t="s">
        <v>2</v>
      </c>
      <c r="C26" s="62">
        <v>241952330660</v>
      </c>
      <c r="D26" s="62">
        <v>297616910660</v>
      </c>
      <c r="E26" s="62">
        <v>0</v>
      </c>
      <c r="F26" s="62">
        <f>+D26-E26</f>
        <v>297616910660</v>
      </c>
      <c r="G26" s="61">
        <v>294556173228.73</v>
      </c>
      <c r="H26" s="61">
        <f>+G26-I26</f>
        <v>212201763301.64996</v>
      </c>
      <c r="I26" s="61">
        <v>82354409927.08</v>
      </c>
      <c r="J26" s="61">
        <v>82354409927.08</v>
      </c>
      <c r="K26" s="63">
        <f t="shared" si="10"/>
        <v>3060737431.2700195</v>
      </c>
      <c r="L26" s="64">
        <f t="shared" si="11"/>
        <v>0.9897158483888483</v>
      </c>
      <c r="M26" s="64">
        <f t="shared" si="12"/>
        <v>0.2767128042033954</v>
      </c>
      <c r="N26" s="65">
        <f t="shared" si="13"/>
        <v>0.2767128042033954</v>
      </c>
    </row>
    <row r="27" spans="1:14" ht="10.5" customHeight="1">
      <c r="A27" s="120"/>
      <c r="B27" s="35"/>
      <c r="C27" s="42"/>
      <c r="D27" s="12"/>
      <c r="E27" s="42"/>
      <c r="F27" s="41"/>
      <c r="G27" s="52"/>
      <c r="H27" s="125"/>
      <c r="I27" s="52"/>
      <c r="J27" s="52"/>
      <c r="K27" s="76"/>
      <c r="L27" s="4"/>
      <c r="M27" s="4"/>
      <c r="N27" s="34"/>
    </row>
    <row r="28" spans="1:14" ht="13.5" thickBot="1">
      <c r="A28" s="89" t="s">
        <v>5</v>
      </c>
      <c r="B28" s="121" t="s">
        <v>6</v>
      </c>
      <c r="C28" s="122">
        <f aca="true" t="shared" si="14" ref="C28:J28">+C21+C26</f>
        <v>665113032660</v>
      </c>
      <c r="D28" s="122">
        <f t="shared" si="14"/>
        <v>697546106660</v>
      </c>
      <c r="E28" s="91">
        <f t="shared" si="14"/>
        <v>0</v>
      </c>
      <c r="F28" s="123">
        <f t="shared" si="14"/>
        <v>697546106660</v>
      </c>
      <c r="G28" s="124">
        <f t="shared" si="14"/>
        <v>687222907112.87</v>
      </c>
      <c r="H28" s="124">
        <f>+G28-I28</f>
        <v>224632815850.63995</v>
      </c>
      <c r="I28" s="124">
        <f t="shared" si="14"/>
        <v>462590091262.23004</v>
      </c>
      <c r="J28" s="124">
        <f t="shared" si="14"/>
        <v>462590091262.23004</v>
      </c>
      <c r="K28" s="72">
        <f>+F28-G28</f>
        <v>10323199547.130005</v>
      </c>
      <c r="L28" s="73">
        <f>+G28/F28</f>
        <v>0.985200692185697</v>
      </c>
      <c r="M28" s="73">
        <f>+I28/F28</f>
        <v>0.6631677631708252</v>
      </c>
      <c r="N28" s="69">
        <f>+J28/F28</f>
        <v>0.6631677631708252</v>
      </c>
    </row>
    <row r="29" spans="1:14" ht="13.5" thickTop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 customHeight="1">
      <c r="A30" s="111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ht="18.75" customHeight="1">
      <c r="A31" s="111" t="s">
        <v>31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ht="9.75" customHeight="1" thickBot="1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4"/>
      <c r="L32" s="17"/>
      <c r="M32" s="17"/>
      <c r="N32" s="17"/>
    </row>
    <row r="33" spans="1:14" ht="42" customHeight="1" thickBot="1">
      <c r="A33" s="127"/>
      <c r="B33" s="18" t="s">
        <v>7</v>
      </c>
      <c r="C33" s="19" t="s">
        <v>15</v>
      </c>
      <c r="D33" s="19" t="s">
        <v>10</v>
      </c>
      <c r="E33" s="19" t="s">
        <v>21</v>
      </c>
      <c r="F33" s="19" t="s">
        <v>22</v>
      </c>
      <c r="G33" s="19" t="s">
        <v>19</v>
      </c>
      <c r="H33" s="19" t="s">
        <v>30</v>
      </c>
      <c r="I33" s="19" t="s">
        <v>20</v>
      </c>
      <c r="J33" s="95" t="s">
        <v>23</v>
      </c>
      <c r="K33" s="107" t="s">
        <v>11</v>
      </c>
      <c r="L33" s="108" t="s">
        <v>13</v>
      </c>
      <c r="M33" s="109" t="s">
        <v>29</v>
      </c>
      <c r="N33" s="110" t="s">
        <v>12</v>
      </c>
    </row>
    <row r="34" spans="1:14" ht="10.5" customHeight="1">
      <c r="A34" s="119"/>
      <c r="B34" s="7"/>
      <c r="C34" s="8"/>
      <c r="D34" s="8"/>
      <c r="E34" s="8"/>
      <c r="F34" s="8"/>
      <c r="G34" s="8"/>
      <c r="H34" s="8"/>
      <c r="I34" s="8"/>
      <c r="J34" s="40"/>
      <c r="K34" s="39"/>
      <c r="L34" s="8"/>
      <c r="M34" s="8"/>
      <c r="N34" s="40"/>
    </row>
    <row r="35" spans="1:14" ht="24" customHeight="1">
      <c r="A35" s="86" t="s">
        <v>3</v>
      </c>
      <c r="B35" s="60" t="s">
        <v>0</v>
      </c>
      <c r="C35" s="61">
        <f aca="true" t="shared" si="15" ref="C35:J35">SUM(C36:C39)</f>
        <v>15302852000</v>
      </c>
      <c r="D35" s="61">
        <f t="shared" si="15"/>
        <v>15302852000</v>
      </c>
      <c r="E35" s="61">
        <f t="shared" si="15"/>
        <v>41683000</v>
      </c>
      <c r="F35" s="61">
        <f t="shared" si="15"/>
        <v>15261169000</v>
      </c>
      <c r="G35" s="62">
        <f t="shared" si="15"/>
        <v>14674601774.25</v>
      </c>
      <c r="H35" s="62">
        <f>SUM(H36:H39)</f>
        <v>112009066.81999993</v>
      </c>
      <c r="I35" s="62">
        <f t="shared" si="15"/>
        <v>14562592707.43</v>
      </c>
      <c r="J35" s="96">
        <f t="shared" si="15"/>
        <v>14562592707.43</v>
      </c>
      <c r="K35" s="63">
        <f aca="true" t="shared" si="16" ref="K35:K40">+F35-G35</f>
        <v>586567225.75</v>
      </c>
      <c r="L35" s="64">
        <f aca="true" t="shared" si="17" ref="L35:L40">+G35/F35</f>
        <v>0.961564725103955</v>
      </c>
      <c r="M35" s="64">
        <f aca="true" t="shared" si="18" ref="M35:M40">+I35/F35</f>
        <v>0.9542252436513874</v>
      </c>
      <c r="N35" s="65">
        <f aca="true" t="shared" si="19" ref="N35:N40">+J35/F35</f>
        <v>0.9542252436513874</v>
      </c>
    </row>
    <row r="36" spans="1:14" ht="19.5" customHeight="1">
      <c r="A36" s="128"/>
      <c r="B36" s="25" t="s">
        <v>1</v>
      </c>
      <c r="C36" s="49">
        <v>13248697000</v>
      </c>
      <c r="D36" s="49">
        <v>13248697000</v>
      </c>
      <c r="E36" s="115">
        <v>41683000</v>
      </c>
      <c r="F36" s="49">
        <f>+D36-E36</f>
        <v>13207014000</v>
      </c>
      <c r="G36" s="43">
        <v>12948386605</v>
      </c>
      <c r="H36" s="62">
        <f>+G36-I36</f>
        <v>26863192</v>
      </c>
      <c r="I36" s="43">
        <v>12921523413</v>
      </c>
      <c r="J36" s="116">
        <v>12921523413</v>
      </c>
      <c r="K36" s="46">
        <f t="shared" si="16"/>
        <v>258627395</v>
      </c>
      <c r="L36" s="22">
        <f t="shared" si="17"/>
        <v>0.9804174210006895</v>
      </c>
      <c r="M36" s="22">
        <f t="shared" si="18"/>
        <v>0.9783834114963458</v>
      </c>
      <c r="N36" s="27">
        <f t="shared" si="19"/>
        <v>0.9783834114963458</v>
      </c>
    </row>
    <row r="37" spans="1:14" ht="19.5" customHeight="1">
      <c r="A37" s="128"/>
      <c r="B37" s="28" t="s">
        <v>18</v>
      </c>
      <c r="C37" s="49">
        <v>1916845000</v>
      </c>
      <c r="D37" s="49">
        <v>1916845000</v>
      </c>
      <c r="E37" s="49"/>
      <c r="F37" s="49">
        <f>+D37-E37</f>
        <v>1916845000</v>
      </c>
      <c r="G37" s="23">
        <v>1666060466.25</v>
      </c>
      <c r="H37" s="62">
        <f>+G37-I37</f>
        <v>85145874.81999993</v>
      </c>
      <c r="I37" s="23">
        <v>1580914591.43</v>
      </c>
      <c r="J37" s="97">
        <v>1580914591.43</v>
      </c>
      <c r="K37" s="46">
        <f t="shared" si="16"/>
        <v>250784533.75</v>
      </c>
      <c r="L37" s="22">
        <f t="shared" si="17"/>
        <v>0.8691680684927576</v>
      </c>
      <c r="M37" s="22">
        <f t="shared" si="18"/>
        <v>0.8247482667769173</v>
      </c>
      <c r="N37" s="27">
        <f t="shared" si="19"/>
        <v>0.8247482667769173</v>
      </c>
    </row>
    <row r="38" spans="1:14" ht="24.75" customHeight="1">
      <c r="A38" s="128"/>
      <c r="B38" s="25" t="s">
        <v>8</v>
      </c>
      <c r="C38" s="49">
        <v>133375000</v>
      </c>
      <c r="D38" s="49">
        <v>133375000</v>
      </c>
      <c r="E38" s="49"/>
      <c r="F38" s="49">
        <f>+D38-E38</f>
        <v>133375000</v>
      </c>
      <c r="G38" s="23">
        <v>60154703</v>
      </c>
      <c r="H38" s="62">
        <f>+G38-I38</f>
        <v>0</v>
      </c>
      <c r="I38" s="23">
        <v>60154703</v>
      </c>
      <c r="J38" s="97">
        <v>60154703</v>
      </c>
      <c r="K38" s="46">
        <f t="shared" si="16"/>
        <v>73220297</v>
      </c>
      <c r="L38" s="22">
        <f t="shared" si="17"/>
        <v>0.4510193289597001</v>
      </c>
      <c r="M38" s="22">
        <f t="shared" si="18"/>
        <v>0.4510193289597001</v>
      </c>
      <c r="N38" s="27">
        <f t="shared" si="19"/>
        <v>0.4510193289597001</v>
      </c>
    </row>
    <row r="39" spans="1:14" ht="19.5" customHeight="1">
      <c r="A39" s="85"/>
      <c r="B39" s="29" t="s">
        <v>25</v>
      </c>
      <c r="C39" s="49">
        <v>3935000</v>
      </c>
      <c r="D39" s="49">
        <v>3935000</v>
      </c>
      <c r="E39" s="49"/>
      <c r="F39" s="49">
        <f>+D39-E39</f>
        <v>3935000</v>
      </c>
      <c r="G39" s="23">
        <v>0</v>
      </c>
      <c r="H39" s="62">
        <f>+G39-I39</f>
        <v>0</v>
      </c>
      <c r="I39" s="23">
        <v>0</v>
      </c>
      <c r="J39" s="97">
        <v>0</v>
      </c>
      <c r="K39" s="46">
        <f t="shared" si="16"/>
        <v>3935000</v>
      </c>
      <c r="L39" s="22">
        <f t="shared" si="17"/>
        <v>0</v>
      </c>
      <c r="M39" s="22">
        <f t="shared" si="18"/>
        <v>0</v>
      </c>
      <c r="N39" s="27">
        <f t="shared" si="19"/>
        <v>0</v>
      </c>
    </row>
    <row r="40" spans="1:14" ht="29.25" customHeight="1">
      <c r="A40" s="129" t="s">
        <v>4</v>
      </c>
      <c r="B40" s="54" t="s">
        <v>2</v>
      </c>
      <c r="C40" s="55">
        <v>9493961000</v>
      </c>
      <c r="D40" s="55">
        <v>9493961000</v>
      </c>
      <c r="E40" s="55">
        <v>0</v>
      </c>
      <c r="F40" s="55">
        <f>+D40-E40</f>
        <v>9493961000</v>
      </c>
      <c r="G40" s="101">
        <v>9265027564.75</v>
      </c>
      <c r="H40" s="62">
        <f>+G40-I40</f>
        <v>2332114952.6499996</v>
      </c>
      <c r="I40" s="101">
        <v>6932912612.1</v>
      </c>
      <c r="J40" s="117">
        <v>6932912612.1</v>
      </c>
      <c r="K40" s="56">
        <f t="shared" si="16"/>
        <v>228933435.25</v>
      </c>
      <c r="L40" s="57">
        <f t="shared" si="17"/>
        <v>0.9758864150326718</v>
      </c>
      <c r="M40" s="57">
        <f t="shared" si="18"/>
        <v>0.7302444798435553</v>
      </c>
      <c r="N40" s="58">
        <f t="shared" si="19"/>
        <v>0.7302444798435553</v>
      </c>
    </row>
    <row r="41" spans="1:14" ht="6.75" customHeight="1">
      <c r="A41" s="130"/>
      <c r="B41" s="36"/>
      <c r="C41" s="51"/>
      <c r="D41" s="51"/>
      <c r="E41" s="51"/>
      <c r="F41" s="51"/>
      <c r="G41" s="24"/>
      <c r="H41" s="118"/>
      <c r="I41" s="24"/>
      <c r="J41" s="126"/>
      <c r="K41" s="47"/>
      <c r="L41" s="37"/>
      <c r="M41" s="37"/>
      <c r="N41" s="33"/>
    </row>
    <row r="42" spans="1:14" ht="21.75" customHeight="1" thickBot="1">
      <c r="A42" s="131" t="s">
        <v>5</v>
      </c>
      <c r="B42" s="70" t="s">
        <v>6</v>
      </c>
      <c r="C42" s="77">
        <f>+C35+C40</f>
        <v>24796813000</v>
      </c>
      <c r="D42" s="77">
        <f aca="true" t="shared" si="20" ref="D42:J42">+D35+D40</f>
        <v>24796813000</v>
      </c>
      <c r="E42" s="77">
        <f t="shared" si="20"/>
        <v>41683000</v>
      </c>
      <c r="F42" s="77">
        <f t="shared" si="20"/>
        <v>24755130000</v>
      </c>
      <c r="G42" s="71">
        <f t="shared" si="20"/>
        <v>23939629339</v>
      </c>
      <c r="H42" s="71">
        <f>+G42-I42</f>
        <v>2444124019.470001</v>
      </c>
      <c r="I42" s="71">
        <f t="shared" si="20"/>
        <v>21495505319.53</v>
      </c>
      <c r="J42" s="98">
        <f t="shared" si="20"/>
        <v>21495505319.53</v>
      </c>
      <c r="K42" s="72">
        <f>+F42-G42</f>
        <v>815500661</v>
      </c>
      <c r="L42" s="73">
        <f>+G42/F42</f>
        <v>0.967057306465367</v>
      </c>
      <c r="M42" s="73">
        <f>+I42/F42</f>
        <v>0.8683252852855146</v>
      </c>
      <c r="N42" s="69">
        <f>+J42/F42</f>
        <v>0.8683252852855146</v>
      </c>
    </row>
    <row r="43" spans="1:14" ht="12.75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9"/>
      <c r="B44" s="38" t="s">
        <v>16</v>
      </c>
      <c r="C44" s="12"/>
      <c r="D44" s="12"/>
      <c r="E44" s="12"/>
      <c r="F44" s="45"/>
      <c r="G44" s="43"/>
      <c r="H44" s="43"/>
      <c r="I44" s="43"/>
      <c r="J44" s="43"/>
      <c r="K44" s="43"/>
      <c r="L44" s="44"/>
      <c r="M44" s="13"/>
      <c r="N44" s="13"/>
    </row>
    <row r="45" spans="6:10" ht="12.75">
      <c r="F45" s="20"/>
      <c r="G45" s="10"/>
      <c r="H45" s="10"/>
      <c r="I45" s="10"/>
      <c r="J45" s="10"/>
    </row>
  </sheetData>
  <sheetProtection/>
  <mergeCells count="6">
    <mergeCell ref="A31:N31"/>
    <mergeCell ref="A30:N30"/>
    <mergeCell ref="A3:N3"/>
    <mergeCell ref="A2:N2"/>
    <mergeCell ref="A16:N16"/>
    <mergeCell ref="A17:N17"/>
  </mergeCells>
  <printOptions horizontalCentered="1"/>
  <pageMargins left="0.3937007874015748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2022-01-27T17:49:22Z</cp:lastPrinted>
  <dcterms:created xsi:type="dcterms:W3CDTF">2011-02-09T13:24:23Z</dcterms:created>
  <dcterms:modified xsi:type="dcterms:W3CDTF">2022-01-27T17:49:36Z</dcterms:modified>
  <cp:category/>
  <cp:version/>
  <cp:contentType/>
  <cp:contentStatus/>
</cp:coreProperties>
</file>