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ÓN " sheetId="1" r:id="rId1"/>
  </sheets>
  <definedNames>
    <definedName name="_xlnm.Print_Titles" localSheetId="0">'GASTOS DE INVERSIÓN '!$5:$5</definedName>
  </definedNames>
  <calcPr calcId="152511"/>
</workbook>
</file>

<file path=xl/calcChain.xml><?xml version="1.0" encoding="utf-8"?>
<calcChain xmlns="http://schemas.openxmlformats.org/spreadsheetml/2006/main">
  <c r="W32" i="1" l="1"/>
  <c r="X29" i="1"/>
  <c r="U22" i="1"/>
  <c r="X18" i="1"/>
  <c r="U14" i="1"/>
  <c r="X10" i="1"/>
  <c r="T33" i="1"/>
  <c r="S33" i="1"/>
  <c r="R33" i="1"/>
  <c r="Q33" i="1"/>
  <c r="P33" i="1"/>
  <c r="N33" i="1"/>
  <c r="M33" i="1"/>
  <c r="L33" i="1"/>
  <c r="K33" i="1"/>
  <c r="J33" i="1"/>
  <c r="O32" i="1"/>
  <c r="V32" i="1" s="1"/>
  <c r="T31" i="1"/>
  <c r="S31" i="1"/>
  <c r="R31" i="1"/>
  <c r="Q31" i="1"/>
  <c r="P31" i="1"/>
  <c r="N31" i="1"/>
  <c r="M31" i="1"/>
  <c r="L31" i="1"/>
  <c r="K31" i="1"/>
  <c r="J31" i="1"/>
  <c r="O30" i="1"/>
  <c r="U30" i="1" s="1"/>
  <c r="O29" i="1"/>
  <c r="W29" i="1" s="1"/>
  <c r="O28" i="1"/>
  <c r="W28" i="1" s="1"/>
  <c r="O27" i="1"/>
  <c r="W27" i="1" s="1"/>
  <c r="O26" i="1"/>
  <c r="W26" i="1" s="1"/>
  <c r="T25" i="1"/>
  <c r="S25" i="1"/>
  <c r="R25" i="1"/>
  <c r="Q25" i="1"/>
  <c r="P25" i="1"/>
  <c r="N25" i="1"/>
  <c r="M25" i="1"/>
  <c r="L25" i="1"/>
  <c r="K25" i="1"/>
  <c r="J25" i="1"/>
  <c r="O24" i="1"/>
  <c r="W24" i="1" s="1"/>
  <c r="O23" i="1"/>
  <c r="W23" i="1" s="1"/>
  <c r="O22" i="1"/>
  <c r="W22" i="1" s="1"/>
  <c r="O21" i="1"/>
  <c r="W21" i="1" s="1"/>
  <c r="O20" i="1"/>
  <c r="W20" i="1" s="1"/>
  <c r="O19" i="1"/>
  <c r="W19" i="1" s="1"/>
  <c r="O18" i="1"/>
  <c r="W18" i="1" s="1"/>
  <c r="O17" i="1"/>
  <c r="W17" i="1" s="1"/>
  <c r="O16" i="1"/>
  <c r="W16" i="1" s="1"/>
  <c r="O15" i="1"/>
  <c r="W15" i="1" s="1"/>
  <c r="O14" i="1"/>
  <c r="W14" i="1" s="1"/>
  <c r="O13" i="1"/>
  <c r="W13" i="1" s="1"/>
  <c r="O12" i="1"/>
  <c r="W12" i="1" s="1"/>
  <c r="O11" i="1"/>
  <c r="W11" i="1" s="1"/>
  <c r="O10" i="1"/>
  <c r="W10" i="1" s="1"/>
  <c r="O9" i="1"/>
  <c r="W9" i="1" s="1"/>
  <c r="T8" i="1"/>
  <c r="S8" i="1"/>
  <c r="R8" i="1"/>
  <c r="Q8" i="1"/>
  <c r="Q34" i="1" s="1"/>
  <c r="P8" i="1"/>
  <c r="N8" i="1"/>
  <c r="M8" i="1"/>
  <c r="L8" i="1"/>
  <c r="L34" i="1" s="1"/>
  <c r="K8" i="1"/>
  <c r="J8" i="1"/>
  <c r="X9" i="1" l="1"/>
  <c r="X11" i="1"/>
  <c r="U15" i="1"/>
  <c r="U26" i="1"/>
  <c r="U10" i="1"/>
  <c r="X13" i="1"/>
  <c r="X15" i="1"/>
  <c r="U19" i="1"/>
  <c r="X22" i="1"/>
  <c r="X26" i="1"/>
  <c r="X19" i="1"/>
  <c r="X17" i="1"/>
  <c r="U23" i="1"/>
  <c r="X28" i="1"/>
  <c r="K34" i="1"/>
  <c r="P34" i="1"/>
  <c r="T34" i="1"/>
  <c r="U11" i="1"/>
  <c r="X14" i="1"/>
  <c r="U18" i="1"/>
  <c r="X21" i="1"/>
  <c r="X23" i="1"/>
  <c r="U29" i="1"/>
  <c r="X32" i="1"/>
  <c r="X20" i="1"/>
  <c r="X24" i="1"/>
  <c r="U9" i="1"/>
  <c r="U13" i="1"/>
  <c r="U16" i="1"/>
  <c r="U21" i="1"/>
  <c r="U28" i="1"/>
  <c r="M34" i="1"/>
  <c r="R34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6" i="1"/>
  <c r="V27" i="1"/>
  <c r="V28" i="1"/>
  <c r="V29" i="1"/>
  <c r="U32" i="1"/>
  <c r="X12" i="1"/>
  <c r="X16" i="1"/>
  <c r="X27" i="1"/>
  <c r="U12" i="1"/>
  <c r="U17" i="1"/>
  <c r="U20" i="1"/>
  <c r="U24" i="1"/>
  <c r="U27" i="1"/>
  <c r="J34" i="1"/>
  <c r="N34" i="1"/>
  <c r="S34" i="1"/>
  <c r="O25" i="1"/>
  <c r="V25" i="1" s="1"/>
  <c r="O31" i="1"/>
  <c r="U31" i="1" s="1"/>
  <c r="O33" i="1"/>
  <c r="X33" i="1" s="1"/>
  <c r="O7" i="1"/>
  <c r="O6" i="1"/>
  <c r="W31" i="1" l="1"/>
  <c r="V31" i="1"/>
  <c r="W7" i="1"/>
  <c r="X7" i="1"/>
  <c r="V7" i="1"/>
  <c r="U7" i="1"/>
  <c r="U33" i="1"/>
  <c r="W33" i="1"/>
  <c r="V33" i="1"/>
  <c r="X31" i="1"/>
  <c r="U25" i="1"/>
  <c r="X25" i="1"/>
  <c r="W25" i="1"/>
  <c r="X6" i="1"/>
  <c r="O8" i="1"/>
  <c r="U6" i="1"/>
  <c r="V6" i="1"/>
  <c r="W6" i="1"/>
  <c r="O34" i="1" l="1"/>
  <c r="U8" i="1"/>
  <c r="X8" i="1"/>
  <c r="V8" i="1"/>
  <c r="W8" i="1"/>
  <c r="U34" i="1" l="1"/>
  <c r="X34" i="1"/>
  <c r="V34" i="1"/>
  <c r="W34" i="1"/>
</calcChain>
</file>

<file path=xl/sharedStrings.xml><?xml version="1.0" encoding="utf-8"?>
<sst xmlns="http://schemas.openxmlformats.org/spreadsheetml/2006/main" count="255" uniqueCount="91">
  <si>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</si>
  <si>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</si>
  <si>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</si>
  <si>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</si>
  <si>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</si>
  <si>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</si>
  <si>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</si>
  <si>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</si>
  <si>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</si>
  <si>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</si>
  <si>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</si>
  <si>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</si>
  <si>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</si>
  <si>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</si>
  <si>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</si>
  <si>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</si>
  <si>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</si>
  <si>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</si>
  <si>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</si>
  <si>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1</t>
  </si>
  <si>
    <t>Nación</t>
  </si>
  <si>
    <t>10</t>
  </si>
  <si>
    <t>CSF</t>
  </si>
  <si>
    <t>4</t>
  </si>
  <si>
    <t>5</t>
  </si>
  <si>
    <t>2</t>
  </si>
  <si>
    <t>3</t>
  </si>
  <si>
    <t>11</t>
  </si>
  <si>
    <t>SSF</t>
  </si>
  <si>
    <t>25</t>
  </si>
  <si>
    <t>6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</si>
  <si>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</si>
  <si>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</si>
  <si>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</si>
  <si>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</si>
  <si>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</si>
  <si>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</si>
  <si>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</si>
  <si>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</si>
  <si>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</si>
  <si>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</si>
  <si>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</si>
  <si>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</si>
  <si>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</si>
  <si>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</si>
  <si>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</si>
  <si>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</si>
  <si>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</si>
  <si>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</si>
  <si>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</si>
  <si>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</si>
  <si>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</si>
  <si>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</si>
  <si>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</si>
  <si>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Propios</t>
  </si>
  <si>
    <t>17</t>
  </si>
  <si>
    <t>IMPLEMENTACIÓN ACCIÓNES QUE CONTRIBUYAN AL MEJORAMIENTO DE LA PRODUCTIVIDAD Y COMPETITIVIDAD NACIONAL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</si>
  <si>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</si>
  <si>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</si>
  <si>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</si>
  <si>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</si>
  <si>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</si>
  <si>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</si>
  <si>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</si>
  <si>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</si>
  <si>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</si>
  <si>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</si>
  <si>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</si>
  <si>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610</t>
  </si>
  <si>
    <t>IMPLEMENTACION DE LA ESTRATEGIA DE INNOVACION EMPRESARIAL A NIVEL NACIONAL</t>
  </si>
  <si>
    <t>IMPLANTACION DEL PROGRAMA DE APOYO INTEGRAL PARA LOS USUARIOS DE COMERCIO EXTERIOR</t>
  </si>
  <si>
    <t>APLAZAMIENTOS</t>
  </si>
  <si>
    <t>COMP/ APR</t>
  </si>
  <si>
    <t>OBLIG/ APR</t>
  </si>
  <si>
    <t>PAGO/ APR</t>
  </si>
  <si>
    <t>MINISTERIO DE COMERCIO INDUSTRIA Y TURISMO</t>
  </si>
  <si>
    <t>INFORME DE EJECUCIÓN PRESUPUESTAL ACUMULADA CON CORTE AL 30 DE NOVIEMBRE DE 2016</t>
  </si>
  <si>
    <t xml:space="preserve">SUBTOTAL VICEMINISTERIO DE COMERCIO EXTERIOR </t>
  </si>
  <si>
    <t>SUBTOTAL VICEMNISTERIO DE TURISMO</t>
  </si>
  <si>
    <t xml:space="preserve">SUBTOTAL SECRETARIA GENERAL </t>
  </si>
  <si>
    <t xml:space="preserve">GASTOS DE INVERSIÓN </t>
  </si>
  <si>
    <t>Fuente :Sistema Integrado de Información Financiera SIIF Nación</t>
  </si>
  <si>
    <t>Nota1:Ley 1769 del 24 de Noviembre de 2015 " Por la cual se decreta el presupuesto de rentas y recursos de capital y ley de apropiaciones para la Vigencia Fiscal del 1° de Enero al 31 de Diciembre de 2016"</t>
  </si>
  <si>
    <t>Nota2: Decreto 2550 del 30 de Diciembre de 2015 " Por el cual se liquida el Presupuesto General de La Nación para la vigencia fiscal de 2016, se detallan las apropiaciones y se clasifican y definen los gastos "</t>
  </si>
  <si>
    <t>Nota3: Decreto 378 del 4 de Marzo de  2016 "Por el cual se aplazan unas apropiaciones en el Presupuesto General de la Nación para la vigencia fiscal de 2016 y se dictan otras disposiciones"</t>
  </si>
  <si>
    <t>Nota4:Decreto 1445 del 8 de Septiembre de 2016 " Por el cual se modifica el detalle del aplazamiento contenido en el Decreto 378 del 4 de Marzo de 2016"</t>
  </si>
  <si>
    <t>GEN: DICIEMBRE 01 DE 2016</t>
  </si>
  <si>
    <t xml:space="preserve">SUBTOTAL VICEMINISTERIO DE DESARROLLO EMPRESARIAL </t>
  </si>
  <si>
    <t>TOTAL GASTOS DE INVERSIÓN</t>
  </si>
  <si>
    <t>APROPIACIÓN VIGENTE DESPUES DE APLAZAMIENTOS</t>
  </si>
  <si>
    <t>APROPIACIÓN SIN COMPROMETER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</si>
</sst>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Continuous" vertical="center" wrapText="1"/>
    </xf>
    <xf numFmtId="10" fontId="10" fillId="0" borderId="0" xfId="0" applyNumberFormat="1" applyFont="1" applyFill="1" applyBorder="1" applyAlignment="1">
      <alignment horizontal="centerContinuous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readingOrder="1"/>
    </xf>
    <xf numFmtId="0" fontId="8" fillId="0" borderId="0" xfId="0" applyFont="1" applyFill="1" applyBorder="1"/>
    <xf numFmtId="0" fontId="12" fillId="0" borderId="0" xfId="0" applyFont="1" applyFill="1" applyBorder="1"/>
    <xf numFmtId="0" fontId="12" fillId="2" borderId="1" xfId="0" applyFont="1" applyFill="1" applyBorder="1" applyAlignment="1">
      <alignment horizontal="centerContinuous" vertical="center" wrapText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13" fillId="2" borderId="1" xfId="0" applyNumberFormat="1" applyFont="1" applyFill="1" applyBorder="1" applyAlignment="1">
      <alignment horizontal="right" vertical="center" wrapText="1" readingOrder="1"/>
    </xf>
    <xf numFmtId="165" fontId="14" fillId="2" borderId="1" xfId="0" applyNumberFormat="1" applyFont="1" applyFill="1" applyBorder="1" applyAlignment="1">
      <alignment horizontal="right" vertical="center" wrapText="1"/>
    </xf>
    <xf numFmtId="10" fontId="14" fillId="2" borderId="1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left" vertical="center" wrapText="1" readingOrder="1"/>
    </xf>
    <xf numFmtId="164" fontId="13" fillId="2" borderId="2" xfId="0" applyNumberFormat="1" applyFont="1" applyFill="1" applyBorder="1" applyAlignment="1">
      <alignment horizontal="right" vertical="center" wrapText="1" readingOrder="1"/>
    </xf>
    <xf numFmtId="165" fontId="14" fillId="2" borderId="2" xfId="0" applyNumberFormat="1" applyFont="1" applyFill="1" applyBorder="1" applyAlignment="1">
      <alignment horizontal="right" vertical="center" wrapText="1"/>
    </xf>
    <xf numFmtId="10" fontId="14" fillId="2" borderId="2" xfId="0" applyNumberFormat="1" applyFont="1" applyFill="1" applyBorder="1" applyAlignment="1">
      <alignment horizontal="right" vertical="center" wrapText="1"/>
    </xf>
    <xf numFmtId="0" fontId="6" fillId="3" borderId="0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left" vertical="center" wrapText="1" readingOrder="1"/>
    </xf>
    <xf numFmtId="164" fontId="13" fillId="3" borderId="0" xfId="0" applyNumberFormat="1" applyFont="1" applyFill="1" applyBorder="1" applyAlignment="1">
      <alignment horizontal="right" vertical="center" wrapText="1" readingOrder="1"/>
    </xf>
    <xf numFmtId="165" fontId="14" fillId="3" borderId="0" xfId="0" applyNumberFormat="1" applyFont="1" applyFill="1" applyBorder="1" applyAlignment="1">
      <alignment horizontal="right" vertical="center" wrapText="1"/>
    </xf>
    <xf numFmtId="10" fontId="14" fillId="3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showGridLines="0" tabSelected="1" topLeftCell="A29" workbookViewId="0">
      <selection activeCell="A47" sqref="A47"/>
    </sheetView>
  </sheetViews>
  <sheetFormatPr baseColWidth="10" defaultRowHeight="15"/>
  <cols>
    <col min="1" max="1" width="4.5703125" customWidth="1"/>
    <col min="2" max="2" width="4.140625" customWidth="1"/>
    <col min="3" max="3" width="4.28515625" customWidth="1"/>
    <col min="4" max="4" width="4.42578125" customWidth="1"/>
    <col min="5" max="5" width="3.5703125" customWidth="1"/>
    <col min="6" max="6" width="6" customWidth="1"/>
    <col min="7" max="7" width="4.85546875" customWidth="1"/>
    <col min="8" max="8" width="5.5703125" customWidth="1"/>
    <col min="9" max="9" width="23.28515625" customWidth="1"/>
    <col min="10" max="10" width="18.85546875" customWidth="1"/>
    <col min="11" max="11" width="17.42578125" customWidth="1"/>
    <col min="12" max="12" width="17.5703125" customWidth="1"/>
    <col min="13" max="13" width="18.28515625" customWidth="1"/>
    <col min="14" max="14" width="17.5703125" customWidth="1"/>
    <col min="15" max="15" width="18" customWidth="1"/>
    <col min="16" max="16" width="18.42578125" customWidth="1"/>
    <col min="17" max="17" width="16" customWidth="1"/>
    <col min="18" max="18" width="18.5703125" customWidth="1"/>
    <col min="19" max="19" width="18.42578125" customWidth="1"/>
    <col min="20" max="20" width="17" customWidth="1"/>
    <col min="21" max="21" width="17.7109375" customWidth="1"/>
    <col min="22" max="22" width="8.140625" customWidth="1"/>
    <col min="23" max="23" width="8.5703125" customWidth="1"/>
    <col min="24" max="24" width="7.7109375" customWidth="1"/>
  </cols>
  <sheetData>
    <row r="1" spans="1:24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>
      <c r="A2" s="33" t="s">
        <v>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>
      <c r="A3" s="33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7" t="s">
        <v>86</v>
      </c>
      <c r="V4" s="17"/>
      <c r="W4" s="17"/>
      <c r="X4" s="17"/>
    </row>
    <row r="5" spans="1:24" ht="35.1" customHeight="1" thickTop="1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71</v>
      </c>
      <c r="O5" s="4" t="s">
        <v>89</v>
      </c>
      <c r="P5" s="4" t="s">
        <v>14</v>
      </c>
      <c r="Q5" s="4" t="s">
        <v>15</v>
      </c>
      <c r="R5" s="4" t="s">
        <v>16</v>
      </c>
      <c r="S5" s="4" t="s">
        <v>17</v>
      </c>
      <c r="T5" s="4" t="s">
        <v>18</v>
      </c>
      <c r="U5" s="18" t="s">
        <v>90</v>
      </c>
      <c r="V5" s="18" t="s">
        <v>72</v>
      </c>
      <c r="W5" s="18" t="s">
        <v>73</v>
      </c>
      <c r="X5" s="18" t="s">
        <v>74</v>
      </c>
    </row>
    <row r="6" spans="1:24" ht="63.75" customHeight="1" thickTop="1" thickBot="1">
      <c r="A6" s="2" t="s">
        <v>31</v>
      </c>
      <c r="B6" s="2" t="s">
        <v>43</v>
      </c>
      <c r="C6" s="2" t="s">
        <v>60</v>
      </c>
      <c r="D6" s="2" t="s">
        <v>19</v>
      </c>
      <c r="E6" s="2" t="s">
        <v>0</v>
      </c>
      <c r="F6" s="2" t="s">
        <v>20</v>
      </c>
      <c r="G6" s="2" t="s">
        <v>21</v>
      </c>
      <c r="H6" s="2" t="s">
        <v>22</v>
      </c>
      <c r="I6" s="3" t="s">
        <v>61</v>
      </c>
      <c r="J6" s="5">
        <v>3066112728</v>
      </c>
      <c r="K6" s="5">
        <v>0</v>
      </c>
      <c r="L6" s="5">
        <v>0</v>
      </c>
      <c r="M6" s="5">
        <v>3066112728</v>
      </c>
      <c r="N6" s="5">
        <v>0</v>
      </c>
      <c r="O6" s="5">
        <f>+M6-N6</f>
        <v>3066112728</v>
      </c>
      <c r="P6" s="5">
        <v>3065509333.1900001</v>
      </c>
      <c r="Q6" s="5">
        <v>603394.81000000006</v>
      </c>
      <c r="R6" s="5">
        <v>2931285205.29</v>
      </c>
      <c r="S6" s="5">
        <v>2441036346.6900001</v>
      </c>
      <c r="T6" s="5">
        <v>2415083865.6900001</v>
      </c>
      <c r="U6" s="9">
        <f>+O6-R6</f>
        <v>134827522.71000004</v>
      </c>
      <c r="V6" s="10">
        <f>+R6/O6</f>
        <v>0.95602656044614942</v>
      </c>
      <c r="W6" s="10">
        <f>+S6/O6</f>
        <v>0.79613392045186415</v>
      </c>
      <c r="X6" s="10">
        <f>+T6/O6</f>
        <v>0.78766962598447554</v>
      </c>
    </row>
    <row r="7" spans="1:24" ht="72.75" customHeight="1" thickTop="1" thickBot="1">
      <c r="A7" s="2" t="s">
        <v>31</v>
      </c>
      <c r="B7" s="2" t="s">
        <v>35</v>
      </c>
      <c r="C7" s="2" t="s">
        <v>60</v>
      </c>
      <c r="D7" s="2" t="s">
        <v>23</v>
      </c>
      <c r="E7" s="2"/>
      <c r="F7" s="2" t="s">
        <v>20</v>
      </c>
      <c r="G7" s="2" t="s">
        <v>52</v>
      </c>
      <c r="H7" s="2" t="s">
        <v>28</v>
      </c>
      <c r="I7" s="3" t="s">
        <v>70</v>
      </c>
      <c r="J7" s="5">
        <v>3864000000</v>
      </c>
      <c r="K7" s="5">
        <v>0</v>
      </c>
      <c r="L7" s="5">
        <v>0</v>
      </c>
      <c r="M7" s="5">
        <v>3864000000</v>
      </c>
      <c r="N7" s="5">
        <v>0</v>
      </c>
      <c r="O7" s="5">
        <f>+M7-N7</f>
        <v>3864000000</v>
      </c>
      <c r="P7" s="5">
        <v>3862945619.9499998</v>
      </c>
      <c r="Q7" s="5">
        <v>1054380.05</v>
      </c>
      <c r="R7" s="5">
        <v>3795103673.9499998</v>
      </c>
      <c r="S7" s="5">
        <v>2579829548.6399999</v>
      </c>
      <c r="T7" s="5">
        <v>2500362597.6399999</v>
      </c>
      <c r="U7" s="9">
        <f t="shared" ref="U7:U34" si="0">+O7-R7</f>
        <v>68896326.050000191</v>
      </c>
      <c r="V7" s="10">
        <f t="shared" ref="V7:V34" si="1">+R7/O7</f>
        <v>0.98216968787525871</v>
      </c>
      <c r="W7" s="10">
        <f t="shared" ref="W7:W34" si="2">+S7/O7</f>
        <v>0.66765775068322974</v>
      </c>
      <c r="X7" s="10">
        <f t="shared" ref="X7:X34" si="3">+T7/O7</f>
        <v>0.64709176957556935</v>
      </c>
    </row>
    <row r="8" spans="1:24" ht="54.95" customHeight="1" thickTop="1" thickBot="1">
      <c r="A8" s="4" t="s">
        <v>31</v>
      </c>
      <c r="B8" s="4"/>
      <c r="C8" s="4"/>
      <c r="D8" s="4"/>
      <c r="E8" s="4"/>
      <c r="F8" s="4"/>
      <c r="G8" s="4"/>
      <c r="H8" s="4"/>
      <c r="I8" s="19" t="s">
        <v>77</v>
      </c>
      <c r="J8" s="20">
        <f>+J6+J7</f>
        <v>6930112728</v>
      </c>
      <c r="K8" s="20">
        <f t="shared" ref="K8:T8" si="4">+K6+K7</f>
        <v>0</v>
      </c>
      <c r="L8" s="20">
        <f t="shared" si="4"/>
        <v>0</v>
      </c>
      <c r="M8" s="20">
        <f t="shared" si="4"/>
        <v>6930112728</v>
      </c>
      <c r="N8" s="20">
        <f t="shared" si="4"/>
        <v>0</v>
      </c>
      <c r="O8" s="20">
        <f t="shared" si="4"/>
        <v>6930112728</v>
      </c>
      <c r="P8" s="20">
        <f t="shared" si="4"/>
        <v>6928454953.1399994</v>
      </c>
      <c r="Q8" s="20">
        <f t="shared" si="4"/>
        <v>1657774.86</v>
      </c>
      <c r="R8" s="20">
        <f t="shared" si="4"/>
        <v>6726388879.2399998</v>
      </c>
      <c r="S8" s="20">
        <f t="shared" si="4"/>
        <v>5020865895.3299999</v>
      </c>
      <c r="T8" s="20">
        <f t="shared" si="4"/>
        <v>4915446463.3299999</v>
      </c>
      <c r="U8" s="21">
        <f t="shared" si="0"/>
        <v>203723848.76000023</v>
      </c>
      <c r="V8" s="22">
        <f t="shared" si="1"/>
        <v>0.97060309741616657</v>
      </c>
      <c r="W8" s="22">
        <f t="shared" si="2"/>
        <v>0.72449988800961396</v>
      </c>
      <c r="X8" s="22">
        <f t="shared" si="3"/>
        <v>0.70928809620512134</v>
      </c>
    </row>
    <row r="9" spans="1:24" ht="54.95" customHeight="1" thickTop="1" thickBot="1">
      <c r="A9" s="2" t="s">
        <v>31</v>
      </c>
      <c r="B9" s="2" t="s">
        <v>35</v>
      </c>
      <c r="C9" s="2" t="s">
        <v>33</v>
      </c>
      <c r="D9" s="2" t="s">
        <v>36</v>
      </c>
      <c r="E9" s="2" t="s">
        <v>0</v>
      </c>
      <c r="F9" s="2" t="s">
        <v>20</v>
      </c>
      <c r="G9" s="2" t="s">
        <v>21</v>
      </c>
      <c r="H9" s="2" t="s">
        <v>22</v>
      </c>
      <c r="I9" s="3" t="s">
        <v>37</v>
      </c>
      <c r="J9" s="5">
        <v>500000000</v>
      </c>
      <c r="K9" s="5">
        <v>0</v>
      </c>
      <c r="L9" s="5">
        <v>0</v>
      </c>
      <c r="M9" s="5">
        <v>500000000</v>
      </c>
      <c r="N9" s="5">
        <v>50000000</v>
      </c>
      <c r="O9" s="5">
        <f t="shared" ref="O9:O24" si="5">+M9-N9</f>
        <v>450000000</v>
      </c>
      <c r="P9" s="5">
        <v>447352812.63</v>
      </c>
      <c r="Q9" s="5">
        <v>2647187.37</v>
      </c>
      <c r="R9" s="5">
        <v>327352812.63</v>
      </c>
      <c r="S9" s="5">
        <v>326678210.63</v>
      </c>
      <c r="T9" s="5">
        <v>326678210.63</v>
      </c>
      <c r="U9" s="9">
        <f t="shared" si="0"/>
        <v>122647187.37</v>
      </c>
      <c r="V9" s="10">
        <f t="shared" si="1"/>
        <v>0.72745069473333335</v>
      </c>
      <c r="W9" s="10">
        <f t="shared" si="2"/>
        <v>0.72595157917777775</v>
      </c>
      <c r="X9" s="10">
        <f t="shared" si="3"/>
        <v>0.72595157917777775</v>
      </c>
    </row>
    <row r="10" spans="1:24" ht="54.95" customHeight="1" thickTop="1" thickBot="1">
      <c r="A10" s="2" t="s">
        <v>31</v>
      </c>
      <c r="B10" s="2" t="s">
        <v>35</v>
      </c>
      <c r="C10" s="2" t="s">
        <v>33</v>
      </c>
      <c r="D10" s="2" t="s">
        <v>38</v>
      </c>
      <c r="E10" s="2" t="s">
        <v>0</v>
      </c>
      <c r="F10" s="2" t="s">
        <v>20</v>
      </c>
      <c r="G10" s="2" t="s">
        <v>21</v>
      </c>
      <c r="H10" s="2" t="s">
        <v>22</v>
      </c>
      <c r="I10" s="3" t="s">
        <v>39</v>
      </c>
      <c r="J10" s="5">
        <v>1130000000</v>
      </c>
      <c r="K10" s="5">
        <v>0</v>
      </c>
      <c r="L10" s="5">
        <v>0</v>
      </c>
      <c r="M10" s="5">
        <v>1130000000</v>
      </c>
      <c r="N10" s="5">
        <v>45000000</v>
      </c>
      <c r="O10" s="5">
        <f t="shared" si="5"/>
        <v>1085000000</v>
      </c>
      <c r="P10" s="5">
        <v>1079514660.5999999</v>
      </c>
      <c r="Q10" s="5">
        <v>5485339.4000000004</v>
      </c>
      <c r="R10" s="5">
        <v>879514660.60000002</v>
      </c>
      <c r="S10" s="5">
        <v>779477367.60000002</v>
      </c>
      <c r="T10" s="5">
        <v>779477367.60000002</v>
      </c>
      <c r="U10" s="9">
        <f t="shared" si="0"/>
        <v>205485339.39999998</v>
      </c>
      <c r="V10" s="10">
        <f t="shared" si="1"/>
        <v>0.81061259041474654</v>
      </c>
      <c r="W10" s="10">
        <f t="shared" si="2"/>
        <v>0.71841232036866365</v>
      </c>
      <c r="X10" s="10">
        <f t="shared" si="3"/>
        <v>0.71841232036866365</v>
      </c>
    </row>
    <row r="11" spans="1:24" ht="54.95" customHeight="1" thickTop="1" thickBot="1">
      <c r="A11" s="2" t="s">
        <v>31</v>
      </c>
      <c r="B11" s="2" t="s">
        <v>35</v>
      </c>
      <c r="C11" s="2" t="s">
        <v>40</v>
      </c>
      <c r="D11" s="2" t="s">
        <v>41</v>
      </c>
      <c r="E11" s="2" t="s">
        <v>0</v>
      </c>
      <c r="F11" s="2" t="s">
        <v>20</v>
      </c>
      <c r="G11" s="2" t="s">
        <v>21</v>
      </c>
      <c r="H11" s="2" t="s">
        <v>22</v>
      </c>
      <c r="I11" s="3" t="s">
        <v>42</v>
      </c>
      <c r="J11" s="5">
        <v>900000000</v>
      </c>
      <c r="K11" s="5">
        <v>0</v>
      </c>
      <c r="L11" s="5">
        <v>0</v>
      </c>
      <c r="M11" s="5">
        <v>900000000</v>
      </c>
      <c r="N11" s="5">
        <v>90000000</v>
      </c>
      <c r="O11" s="5">
        <f t="shared" si="5"/>
        <v>810000000</v>
      </c>
      <c r="P11" s="5">
        <v>781418699</v>
      </c>
      <c r="Q11" s="5">
        <v>28581301</v>
      </c>
      <c r="R11" s="5">
        <v>770369544</v>
      </c>
      <c r="S11" s="5">
        <v>492701421</v>
      </c>
      <c r="T11" s="5">
        <v>492701421</v>
      </c>
      <c r="U11" s="9">
        <f t="shared" si="0"/>
        <v>39630456</v>
      </c>
      <c r="V11" s="10">
        <f t="shared" si="1"/>
        <v>0.95107351111111116</v>
      </c>
      <c r="W11" s="10">
        <f t="shared" si="2"/>
        <v>0.60827335925925929</v>
      </c>
      <c r="X11" s="10">
        <f t="shared" si="3"/>
        <v>0.60827335925925929</v>
      </c>
    </row>
    <row r="12" spans="1:24" ht="54.95" customHeight="1" thickTop="1" thickBot="1">
      <c r="A12" s="2" t="s">
        <v>31</v>
      </c>
      <c r="B12" s="2" t="s">
        <v>43</v>
      </c>
      <c r="C12" s="2" t="s">
        <v>33</v>
      </c>
      <c r="D12" s="2" t="s">
        <v>30</v>
      </c>
      <c r="E12" s="2"/>
      <c r="F12" s="2" t="s">
        <v>20</v>
      </c>
      <c r="G12" s="2" t="s">
        <v>21</v>
      </c>
      <c r="H12" s="2" t="s">
        <v>22</v>
      </c>
      <c r="I12" s="3" t="s">
        <v>44</v>
      </c>
      <c r="J12" s="5">
        <v>600000000</v>
      </c>
      <c r="K12" s="5">
        <v>0</v>
      </c>
      <c r="L12" s="5">
        <v>0</v>
      </c>
      <c r="M12" s="5">
        <v>600000000</v>
      </c>
      <c r="N12" s="5">
        <v>60000000</v>
      </c>
      <c r="O12" s="5">
        <f t="shared" si="5"/>
        <v>540000000</v>
      </c>
      <c r="P12" s="5">
        <v>531865034.5</v>
      </c>
      <c r="Q12" s="5">
        <v>8134965.5</v>
      </c>
      <c r="R12" s="5">
        <v>456747742.5</v>
      </c>
      <c r="S12" s="5">
        <v>393740970.5</v>
      </c>
      <c r="T12" s="5">
        <v>393740970.5</v>
      </c>
      <c r="U12" s="9">
        <f t="shared" si="0"/>
        <v>83252257.5</v>
      </c>
      <c r="V12" s="10">
        <f t="shared" si="1"/>
        <v>0.84582915277777782</v>
      </c>
      <c r="W12" s="10">
        <f t="shared" si="2"/>
        <v>0.72914994537037037</v>
      </c>
      <c r="X12" s="10">
        <f t="shared" si="3"/>
        <v>0.72914994537037037</v>
      </c>
    </row>
    <row r="13" spans="1:24" ht="70.5" customHeight="1" thickTop="1" thickBot="1">
      <c r="A13" s="2" t="s">
        <v>31</v>
      </c>
      <c r="B13" s="2" t="s">
        <v>43</v>
      </c>
      <c r="C13" s="2" t="s">
        <v>33</v>
      </c>
      <c r="D13" s="2" t="s">
        <v>45</v>
      </c>
      <c r="E13" s="2" t="s">
        <v>0</v>
      </c>
      <c r="F13" s="2" t="s">
        <v>20</v>
      </c>
      <c r="G13" s="2" t="s">
        <v>21</v>
      </c>
      <c r="H13" s="2" t="s">
        <v>22</v>
      </c>
      <c r="I13" s="3" t="s">
        <v>46</v>
      </c>
      <c r="J13" s="5">
        <v>328000000</v>
      </c>
      <c r="K13" s="5">
        <v>0</v>
      </c>
      <c r="L13" s="5">
        <v>0</v>
      </c>
      <c r="M13" s="5">
        <v>328000000</v>
      </c>
      <c r="N13" s="5">
        <v>50000000</v>
      </c>
      <c r="O13" s="5">
        <f t="shared" si="5"/>
        <v>278000000</v>
      </c>
      <c r="P13" s="5">
        <v>275525000</v>
      </c>
      <c r="Q13" s="5">
        <v>2475000</v>
      </c>
      <c r="R13" s="5">
        <v>259101263</v>
      </c>
      <c r="S13" s="5">
        <v>227213475</v>
      </c>
      <c r="T13" s="5">
        <v>227213475</v>
      </c>
      <c r="U13" s="9">
        <f t="shared" si="0"/>
        <v>18898737</v>
      </c>
      <c r="V13" s="10">
        <f t="shared" si="1"/>
        <v>0.93201893165467631</v>
      </c>
      <c r="W13" s="10">
        <f t="shared" si="2"/>
        <v>0.81731465827338134</v>
      </c>
      <c r="X13" s="10">
        <f t="shared" si="3"/>
        <v>0.81731465827338134</v>
      </c>
    </row>
    <row r="14" spans="1:24" ht="90.75" customHeight="1" thickTop="1" thickBot="1">
      <c r="A14" s="2" t="s">
        <v>31</v>
      </c>
      <c r="B14" s="2" t="s">
        <v>43</v>
      </c>
      <c r="C14" s="2" t="s">
        <v>33</v>
      </c>
      <c r="D14" s="2" t="s">
        <v>21</v>
      </c>
      <c r="E14" s="2" t="s">
        <v>0</v>
      </c>
      <c r="F14" s="2" t="s">
        <v>20</v>
      </c>
      <c r="G14" s="2" t="s">
        <v>21</v>
      </c>
      <c r="H14" s="2" t="s">
        <v>22</v>
      </c>
      <c r="I14" s="3" t="s">
        <v>47</v>
      </c>
      <c r="J14" s="5">
        <v>1673000000</v>
      </c>
      <c r="K14" s="5">
        <v>0</v>
      </c>
      <c r="L14" s="5">
        <v>0</v>
      </c>
      <c r="M14" s="5">
        <v>1673000000</v>
      </c>
      <c r="N14" s="5">
        <v>167000000</v>
      </c>
      <c r="O14" s="5">
        <f t="shared" si="5"/>
        <v>1506000000</v>
      </c>
      <c r="P14" s="5">
        <v>1492235544.4300001</v>
      </c>
      <c r="Q14" s="5">
        <v>13764455.57</v>
      </c>
      <c r="R14" s="5">
        <v>1463800015.4300001</v>
      </c>
      <c r="S14" s="5">
        <v>784467931.42999995</v>
      </c>
      <c r="T14" s="5">
        <v>779174769.42999995</v>
      </c>
      <c r="U14" s="9">
        <f t="shared" si="0"/>
        <v>42199984.569999933</v>
      </c>
      <c r="V14" s="10">
        <f t="shared" si="1"/>
        <v>0.97197876190571053</v>
      </c>
      <c r="W14" s="10">
        <f t="shared" si="2"/>
        <v>0.52089504079017257</v>
      </c>
      <c r="X14" s="10">
        <f t="shared" si="3"/>
        <v>0.51738032498671971</v>
      </c>
    </row>
    <row r="15" spans="1:24" ht="88.5" customHeight="1" thickTop="1" thickBot="1">
      <c r="A15" s="2" t="s">
        <v>31</v>
      </c>
      <c r="B15" s="2" t="s">
        <v>43</v>
      </c>
      <c r="C15" s="2" t="s">
        <v>33</v>
      </c>
      <c r="D15" s="2" t="s">
        <v>48</v>
      </c>
      <c r="E15" s="2" t="s">
        <v>0</v>
      </c>
      <c r="F15" s="2" t="s">
        <v>20</v>
      </c>
      <c r="G15" s="2" t="s">
        <v>21</v>
      </c>
      <c r="H15" s="2" t="s">
        <v>22</v>
      </c>
      <c r="I15" s="3" t="s">
        <v>49</v>
      </c>
      <c r="J15" s="5">
        <v>12445322453</v>
      </c>
      <c r="K15" s="5">
        <v>1500000000</v>
      </c>
      <c r="L15" s="5">
        <v>0</v>
      </c>
      <c r="M15" s="5">
        <v>13945322453</v>
      </c>
      <c r="N15" s="5">
        <v>4000000000</v>
      </c>
      <c r="O15" s="5">
        <f t="shared" si="5"/>
        <v>9945322453</v>
      </c>
      <c r="P15" s="5">
        <v>9945322453</v>
      </c>
      <c r="Q15" s="5">
        <v>0</v>
      </c>
      <c r="R15" s="5">
        <v>9945322453</v>
      </c>
      <c r="S15" s="5">
        <v>8445322453</v>
      </c>
      <c r="T15" s="5">
        <v>8445322453</v>
      </c>
      <c r="U15" s="9">
        <f t="shared" si="0"/>
        <v>0</v>
      </c>
      <c r="V15" s="10">
        <f t="shared" si="1"/>
        <v>1</v>
      </c>
      <c r="W15" s="10">
        <f t="shared" si="2"/>
        <v>0.84917532768909609</v>
      </c>
      <c r="X15" s="10">
        <f t="shared" si="3"/>
        <v>0.84917532768909609</v>
      </c>
    </row>
    <row r="16" spans="1:24" ht="99" customHeight="1" thickTop="1" thickBot="1">
      <c r="A16" s="2" t="s">
        <v>31</v>
      </c>
      <c r="B16" s="2" t="s">
        <v>43</v>
      </c>
      <c r="C16" s="2" t="s">
        <v>33</v>
      </c>
      <c r="D16" s="2" t="s">
        <v>50</v>
      </c>
      <c r="E16" s="2" t="s">
        <v>0</v>
      </c>
      <c r="F16" s="2" t="s">
        <v>20</v>
      </c>
      <c r="G16" s="2" t="s">
        <v>21</v>
      </c>
      <c r="H16" s="2" t="s">
        <v>22</v>
      </c>
      <c r="I16" s="3" t="s">
        <v>51</v>
      </c>
      <c r="J16" s="5">
        <v>214902165</v>
      </c>
      <c r="K16" s="5">
        <v>0</v>
      </c>
      <c r="L16" s="5">
        <v>0</v>
      </c>
      <c r="M16" s="5">
        <v>214902165</v>
      </c>
      <c r="N16" s="5">
        <v>73000000</v>
      </c>
      <c r="O16" s="5">
        <f t="shared" si="5"/>
        <v>141902165</v>
      </c>
      <c r="P16" s="5">
        <v>95913197.700000003</v>
      </c>
      <c r="Q16" s="5">
        <v>45988967.299999997</v>
      </c>
      <c r="R16" s="5">
        <v>95913197.700000003</v>
      </c>
      <c r="S16" s="5">
        <v>62970088.700000003</v>
      </c>
      <c r="T16" s="5">
        <v>62970088.700000003</v>
      </c>
      <c r="U16" s="9">
        <f t="shared" si="0"/>
        <v>45988967.299999997</v>
      </c>
      <c r="V16" s="10">
        <f t="shared" si="1"/>
        <v>0.67591074244709382</v>
      </c>
      <c r="W16" s="10">
        <f t="shared" si="2"/>
        <v>0.44375706811802346</v>
      </c>
      <c r="X16" s="10">
        <f t="shared" si="3"/>
        <v>0.44375706811802346</v>
      </c>
    </row>
    <row r="17" spans="1:24" ht="78.75" customHeight="1" thickTop="1" thickBot="1">
      <c r="A17" s="2" t="s">
        <v>31</v>
      </c>
      <c r="B17" s="2" t="s">
        <v>43</v>
      </c>
      <c r="C17" s="2" t="s">
        <v>33</v>
      </c>
      <c r="D17" s="2" t="s">
        <v>52</v>
      </c>
      <c r="E17" s="2" t="s">
        <v>0</v>
      </c>
      <c r="F17" s="2" t="s">
        <v>20</v>
      </c>
      <c r="G17" s="2" t="s">
        <v>50</v>
      </c>
      <c r="H17" s="2" t="s">
        <v>22</v>
      </c>
      <c r="I17" s="3" t="s">
        <v>53</v>
      </c>
      <c r="J17" s="5">
        <v>0</v>
      </c>
      <c r="K17" s="5">
        <v>5600000000</v>
      </c>
      <c r="L17" s="5">
        <v>0</v>
      </c>
      <c r="M17" s="5">
        <v>5600000000</v>
      </c>
      <c r="N17" s="5">
        <v>0</v>
      </c>
      <c r="O17" s="5">
        <f t="shared" si="5"/>
        <v>5600000000</v>
      </c>
      <c r="P17" s="5">
        <v>5600000000</v>
      </c>
      <c r="Q17" s="5">
        <v>0</v>
      </c>
      <c r="R17" s="5">
        <v>5600000000</v>
      </c>
      <c r="S17" s="5">
        <v>5600000000</v>
      </c>
      <c r="T17" s="5">
        <v>5600000000</v>
      </c>
      <c r="U17" s="9">
        <f t="shared" si="0"/>
        <v>0</v>
      </c>
      <c r="V17" s="10">
        <f t="shared" si="1"/>
        <v>1</v>
      </c>
      <c r="W17" s="10">
        <f t="shared" si="2"/>
        <v>1</v>
      </c>
      <c r="X17" s="10">
        <f t="shared" si="3"/>
        <v>1</v>
      </c>
    </row>
    <row r="18" spans="1:24" ht="93" customHeight="1" thickTop="1" thickBot="1">
      <c r="A18" s="2" t="s">
        <v>31</v>
      </c>
      <c r="B18" s="2" t="s">
        <v>43</v>
      </c>
      <c r="C18" s="2" t="s">
        <v>33</v>
      </c>
      <c r="D18" s="2" t="s">
        <v>52</v>
      </c>
      <c r="E18" s="2" t="s">
        <v>0</v>
      </c>
      <c r="F18" s="2" t="s">
        <v>54</v>
      </c>
      <c r="G18" s="2" t="s">
        <v>29</v>
      </c>
      <c r="H18" s="2" t="s">
        <v>22</v>
      </c>
      <c r="I18" s="3" t="s">
        <v>53</v>
      </c>
      <c r="J18" s="5">
        <v>0</v>
      </c>
      <c r="K18" s="5">
        <v>5600000000</v>
      </c>
      <c r="L18" s="5">
        <v>5600000000</v>
      </c>
      <c r="M18" s="5">
        <v>0</v>
      </c>
      <c r="N18" s="5">
        <v>0</v>
      </c>
      <c r="O18" s="5">
        <f t="shared" si="5"/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9">
        <f t="shared" si="0"/>
        <v>0</v>
      </c>
      <c r="V18" s="10" t="e">
        <f t="shared" si="1"/>
        <v>#DIV/0!</v>
      </c>
      <c r="W18" s="10" t="e">
        <f t="shared" si="2"/>
        <v>#DIV/0!</v>
      </c>
      <c r="X18" s="10" t="e">
        <f t="shared" si="3"/>
        <v>#DIV/0!</v>
      </c>
    </row>
    <row r="19" spans="1:24" ht="78" customHeight="1" thickTop="1" thickBot="1">
      <c r="A19" s="2" t="s">
        <v>31</v>
      </c>
      <c r="B19" s="2" t="s">
        <v>43</v>
      </c>
      <c r="C19" s="2" t="s">
        <v>33</v>
      </c>
      <c r="D19" s="2" t="s">
        <v>55</v>
      </c>
      <c r="E19" s="2" t="s">
        <v>0</v>
      </c>
      <c r="F19" s="2" t="s">
        <v>20</v>
      </c>
      <c r="G19" s="2" t="s">
        <v>21</v>
      </c>
      <c r="H19" s="2" t="s">
        <v>22</v>
      </c>
      <c r="I19" s="3" t="s">
        <v>56</v>
      </c>
      <c r="J19" s="5">
        <v>1620080346</v>
      </c>
      <c r="K19" s="5">
        <v>0</v>
      </c>
      <c r="L19" s="5">
        <v>0</v>
      </c>
      <c r="M19" s="5">
        <v>1620080346</v>
      </c>
      <c r="N19" s="5">
        <v>162000000</v>
      </c>
      <c r="O19" s="5">
        <f t="shared" si="5"/>
        <v>1458080346</v>
      </c>
      <c r="P19" s="5">
        <v>1433768278.25</v>
      </c>
      <c r="Q19" s="5">
        <v>24312067.75</v>
      </c>
      <c r="R19" s="5">
        <v>1423912256.75</v>
      </c>
      <c r="S19" s="5">
        <v>1224033530.5</v>
      </c>
      <c r="T19" s="5">
        <v>1199084048.5</v>
      </c>
      <c r="U19" s="9">
        <f t="shared" si="0"/>
        <v>34168089.25</v>
      </c>
      <c r="V19" s="10">
        <f t="shared" si="1"/>
        <v>0.9765663878923172</v>
      </c>
      <c r="W19" s="10">
        <f t="shared" si="2"/>
        <v>0.8394829090577427</v>
      </c>
      <c r="X19" s="10">
        <f t="shared" si="3"/>
        <v>0.82237172443170703</v>
      </c>
    </row>
    <row r="20" spans="1:24" ht="70.5" customHeight="1" thickTop="1" thickBot="1">
      <c r="A20" s="2" t="s">
        <v>31</v>
      </c>
      <c r="B20" s="2" t="s">
        <v>43</v>
      </c>
      <c r="C20" s="2" t="s">
        <v>57</v>
      </c>
      <c r="D20" s="2" t="s">
        <v>30</v>
      </c>
      <c r="E20" s="2" t="s">
        <v>0</v>
      </c>
      <c r="F20" s="2" t="s">
        <v>20</v>
      </c>
      <c r="G20" s="2" t="s">
        <v>21</v>
      </c>
      <c r="H20" s="2" t="s">
        <v>22</v>
      </c>
      <c r="I20" s="3" t="s">
        <v>58</v>
      </c>
      <c r="J20" s="5">
        <v>13449392213</v>
      </c>
      <c r="K20" s="5">
        <v>0</v>
      </c>
      <c r="L20" s="5">
        <v>0</v>
      </c>
      <c r="M20" s="5">
        <v>13449392213</v>
      </c>
      <c r="N20" s="5">
        <v>2900000000</v>
      </c>
      <c r="O20" s="5">
        <f t="shared" si="5"/>
        <v>10549392213</v>
      </c>
      <c r="P20" s="5">
        <v>10549392213</v>
      </c>
      <c r="Q20" s="5">
        <v>0</v>
      </c>
      <c r="R20" s="5">
        <v>10549392213</v>
      </c>
      <c r="S20" s="5">
        <v>10549392213</v>
      </c>
      <c r="T20" s="5">
        <v>10549392213</v>
      </c>
      <c r="U20" s="9">
        <f t="shared" si="0"/>
        <v>0</v>
      </c>
      <c r="V20" s="10">
        <f t="shared" si="1"/>
        <v>1</v>
      </c>
      <c r="W20" s="10">
        <f t="shared" si="2"/>
        <v>1</v>
      </c>
      <c r="X20" s="10">
        <f t="shared" si="3"/>
        <v>1</v>
      </c>
    </row>
    <row r="21" spans="1:24" ht="75" customHeight="1" thickTop="1" thickBot="1">
      <c r="A21" s="2" t="s">
        <v>31</v>
      </c>
      <c r="B21" s="2" t="s">
        <v>43</v>
      </c>
      <c r="C21" s="2" t="s">
        <v>57</v>
      </c>
      <c r="D21" s="2" t="s">
        <v>30</v>
      </c>
      <c r="E21" s="2" t="s">
        <v>0</v>
      </c>
      <c r="F21" s="2" t="s">
        <v>20</v>
      </c>
      <c r="G21" s="2" t="s">
        <v>27</v>
      </c>
      <c r="H21" s="2" t="s">
        <v>22</v>
      </c>
      <c r="I21" s="3" t="s">
        <v>58</v>
      </c>
      <c r="J21" s="5">
        <v>0</v>
      </c>
      <c r="K21" s="5">
        <v>7500000000</v>
      </c>
      <c r="L21" s="5">
        <v>0</v>
      </c>
      <c r="M21" s="5">
        <v>7500000000</v>
      </c>
      <c r="N21" s="5">
        <v>0</v>
      </c>
      <c r="O21" s="5">
        <f t="shared" si="5"/>
        <v>7500000000</v>
      </c>
      <c r="P21" s="5">
        <v>7500000000</v>
      </c>
      <c r="Q21" s="5">
        <v>0</v>
      </c>
      <c r="R21" s="5">
        <v>7500000000</v>
      </c>
      <c r="S21" s="5">
        <v>7500000000</v>
      </c>
      <c r="T21" s="5">
        <v>7500000000</v>
      </c>
      <c r="U21" s="9">
        <f t="shared" si="0"/>
        <v>0</v>
      </c>
      <c r="V21" s="10">
        <f t="shared" si="1"/>
        <v>1</v>
      </c>
      <c r="W21" s="10">
        <f t="shared" si="2"/>
        <v>1</v>
      </c>
      <c r="X21" s="10">
        <f t="shared" si="3"/>
        <v>1</v>
      </c>
    </row>
    <row r="22" spans="1:24" ht="70.5" customHeight="1" thickTop="1" thickBot="1">
      <c r="A22" s="2" t="s">
        <v>31</v>
      </c>
      <c r="B22" s="2" t="s">
        <v>43</v>
      </c>
      <c r="C22" s="2" t="s">
        <v>57</v>
      </c>
      <c r="D22" s="2" t="s">
        <v>45</v>
      </c>
      <c r="E22" s="2" t="s">
        <v>0</v>
      </c>
      <c r="F22" s="2" t="s">
        <v>20</v>
      </c>
      <c r="G22" s="2" t="s">
        <v>21</v>
      </c>
      <c r="H22" s="2" t="s">
        <v>22</v>
      </c>
      <c r="I22" s="3" t="s">
        <v>59</v>
      </c>
      <c r="J22" s="5">
        <v>12730800000</v>
      </c>
      <c r="K22" s="5">
        <v>200000000</v>
      </c>
      <c r="L22" s="5">
        <v>0</v>
      </c>
      <c r="M22" s="5">
        <v>12930800000</v>
      </c>
      <c r="N22" s="5">
        <v>0</v>
      </c>
      <c r="O22" s="5">
        <f t="shared" si="5"/>
        <v>12930800000</v>
      </c>
      <c r="P22" s="5">
        <v>12898707605.5</v>
      </c>
      <c r="Q22" s="5">
        <v>32092394.5</v>
      </c>
      <c r="R22" s="5">
        <v>12577421768.5</v>
      </c>
      <c r="S22" s="5">
        <v>8067683881.5</v>
      </c>
      <c r="T22" s="5">
        <v>8067683881.5</v>
      </c>
      <c r="U22" s="9">
        <f t="shared" si="0"/>
        <v>353378231.5</v>
      </c>
      <c r="V22" s="10">
        <f t="shared" si="1"/>
        <v>0.97267158787546015</v>
      </c>
      <c r="W22" s="10">
        <f t="shared" si="2"/>
        <v>0.62391220044390139</v>
      </c>
      <c r="X22" s="10">
        <f t="shared" si="3"/>
        <v>0.62391220044390139</v>
      </c>
    </row>
    <row r="23" spans="1:24" ht="74.25" customHeight="1" thickTop="1" thickBot="1">
      <c r="A23" s="2" t="s">
        <v>31</v>
      </c>
      <c r="B23" s="2" t="s">
        <v>43</v>
      </c>
      <c r="C23" s="2" t="s">
        <v>60</v>
      </c>
      <c r="D23" s="2" t="s">
        <v>25</v>
      </c>
      <c r="E23" s="2" t="s">
        <v>0</v>
      </c>
      <c r="F23" s="2" t="s">
        <v>20</v>
      </c>
      <c r="G23" s="2" t="s">
        <v>21</v>
      </c>
      <c r="H23" s="2" t="s">
        <v>22</v>
      </c>
      <c r="I23" s="3" t="s">
        <v>62</v>
      </c>
      <c r="J23" s="5">
        <v>400000000</v>
      </c>
      <c r="K23" s="5">
        <v>0</v>
      </c>
      <c r="L23" s="5">
        <v>0</v>
      </c>
      <c r="M23" s="5">
        <v>400000000</v>
      </c>
      <c r="N23" s="5">
        <v>0</v>
      </c>
      <c r="O23" s="5">
        <f t="shared" si="5"/>
        <v>400000000</v>
      </c>
      <c r="P23" s="5">
        <v>356068171.19999999</v>
      </c>
      <c r="Q23" s="5">
        <v>43931828.799999997</v>
      </c>
      <c r="R23" s="5">
        <v>353933734.69999999</v>
      </c>
      <c r="S23" s="5">
        <v>294145050.80000001</v>
      </c>
      <c r="T23" s="5">
        <v>294145050.80000001</v>
      </c>
      <c r="U23" s="9">
        <f t="shared" si="0"/>
        <v>46066265.300000012</v>
      </c>
      <c r="V23" s="10">
        <f t="shared" si="1"/>
        <v>0.88483433675000001</v>
      </c>
      <c r="W23" s="10">
        <f t="shared" si="2"/>
        <v>0.73536262699999999</v>
      </c>
      <c r="X23" s="10">
        <f t="shared" si="3"/>
        <v>0.73536262699999999</v>
      </c>
    </row>
    <row r="24" spans="1:24" ht="54.95" customHeight="1" thickTop="1" thickBot="1">
      <c r="A24" s="2" t="s">
        <v>31</v>
      </c>
      <c r="B24" s="2" t="s">
        <v>68</v>
      </c>
      <c r="C24" s="2" t="s">
        <v>33</v>
      </c>
      <c r="D24" s="2" t="s">
        <v>26</v>
      </c>
      <c r="E24" s="2" t="s">
        <v>0</v>
      </c>
      <c r="F24" s="2" t="s">
        <v>20</v>
      </c>
      <c r="G24" s="2" t="s">
        <v>21</v>
      </c>
      <c r="H24" s="2" t="s">
        <v>22</v>
      </c>
      <c r="I24" s="3" t="s">
        <v>69</v>
      </c>
      <c r="J24" s="5">
        <v>0</v>
      </c>
      <c r="K24" s="5">
        <v>2065000000</v>
      </c>
      <c r="L24" s="5">
        <v>0</v>
      </c>
      <c r="M24" s="5">
        <v>2065000000</v>
      </c>
      <c r="N24" s="5">
        <v>0</v>
      </c>
      <c r="O24" s="5">
        <f t="shared" si="5"/>
        <v>2065000000</v>
      </c>
      <c r="P24" s="5">
        <v>2065000000</v>
      </c>
      <c r="Q24" s="5">
        <v>0</v>
      </c>
      <c r="R24" s="5">
        <v>2065000000</v>
      </c>
      <c r="S24" s="5">
        <v>2065000000</v>
      </c>
      <c r="T24" s="5">
        <v>2065000000</v>
      </c>
      <c r="U24" s="9">
        <f t="shared" si="0"/>
        <v>0</v>
      </c>
      <c r="V24" s="10">
        <f t="shared" si="1"/>
        <v>1</v>
      </c>
      <c r="W24" s="10">
        <f t="shared" si="2"/>
        <v>1</v>
      </c>
      <c r="X24" s="10">
        <f t="shared" si="3"/>
        <v>1</v>
      </c>
    </row>
    <row r="25" spans="1:24" ht="54.95" customHeight="1" thickTop="1" thickBot="1">
      <c r="A25" s="4" t="s">
        <v>31</v>
      </c>
      <c r="B25" s="4"/>
      <c r="C25" s="4"/>
      <c r="D25" s="4"/>
      <c r="E25" s="4"/>
      <c r="F25" s="4"/>
      <c r="G25" s="4"/>
      <c r="H25" s="4"/>
      <c r="I25" s="19" t="s">
        <v>87</v>
      </c>
      <c r="J25" s="20">
        <f>SUM(J9:J24)</f>
        <v>45991497177</v>
      </c>
      <c r="K25" s="20">
        <f t="shared" ref="K25:T25" si="6">SUM(K9:K24)</f>
        <v>22465000000</v>
      </c>
      <c r="L25" s="20">
        <f t="shared" si="6"/>
        <v>5600000000</v>
      </c>
      <c r="M25" s="20">
        <f t="shared" si="6"/>
        <v>62856497177</v>
      </c>
      <c r="N25" s="20">
        <f t="shared" si="6"/>
        <v>7597000000</v>
      </c>
      <c r="O25" s="20">
        <f t="shared" si="6"/>
        <v>55259497177</v>
      </c>
      <c r="P25" s="20">
        <f t="shared" si="6"/>
        <v>55052083669.809998</v>
      </c>
      <c r="Q25" s="20">
        <f t="shared" si="6"/>
        <v>207413507.19</v>
      </c>
      <c r="R25" s="20">
        <f t="shared" si="6"/>
        <v>54267781661.809998</v>
      </c>
      <c r="S25" s="20">
        <f t="shared" si="6"/>
        <v>46812826593.660004</v>
      </c>
      <c r="T25" s="20">
        <f t="shared" si="6"/>
        <v>46782583949.660004</v>
      </c>
      <c r="U25" s="21">
        <f t="shared" si="0"/>
        <v>991715515.19000244</v>
      </c>
      <c r="V25" s="22">
        <f t="shared" si="1"/>
        <v>0.98205348282461802</v>
      </c>
      <c r="W25" s="22">
        <f t="shared" si="2"/>
        <v>0.84714535935271496</v>
      </c>
      <c r="X25" s="22">
        <f t="shared" si="3"/>
        <v>0.84659807525595365</v>
      </c>
    </row>
    <row r="26" spans="1:24" ht="54.95" customHeight="1" thickTop="1" thickBot="1">
      <c r="A26" s="2" t="s">
        <v>31</v>
      </c>
      <c r="B26" s="2" t="s">
        <v>43</v>
      </c>
      <c r="C26" s="2" t="s">
        <v>63</v>
      </c>
      <c r="D26" s="2" t="s">
        <v>26</v>
      </c>
      <c r="E26" s="2"/>
      <c r="F26" s="2" t="s">
        <v>20</v>
      </c>
      <c r="G26" s="2" t="s">
        <v>21</v>
      </c>
      <c r="H26" s="2" t="s">
        <v>22</v>
      </c>
      <c r="I26" s="3" t="s">
        <v>64</v>
      </c>
      <c r="J26" s="5">
        <v>10000000000</v>
      </c>
      <c r="K26" s="5">
        <v>0</v>
      </c>
      <c r="L26" s="5">
        <v>0</v>
      </c>
      <c r="M26" s="5">
        <v>10000000000</v>
      </c>
      <c r="N26" s="5">
        <v>0</v>
      </c>
      <c r="O26" s="5">
        <f>+M26-N26</f>
        <v>10000000000</v>
      </c>
      <c r="P26" s="5">
        <v>10000000000</v>
      </c>
      <c r="Q26" s="5">
        <v>0</v>
      </c>
      <c r="R26" s="5">
        <v>10000000000</v>
      </c>
      <c r="S26" s="5">
        <v>10000000000</v>
      </c>
      <c r="T26" s="5">
        <v>4100000000</v>
      </c>
      <c r="U26" s="9">
        <f t="shared" si="0"/>
        <v>0</v>
      </c>
      <c r="V26" s="10">
        <f t="shared" si="1"/>
        <v>1</v>
      </c>
      <c r="W26" s="10">
        <f t="shared" si="2"/>
        <v>1</v>
      </c>
      <c r="X26" s="10">
        <f t="shared" si="3"/>
        <v>0.41</v>
      </c>
    </row>
    <row r="27" spans="1:24" ht="93.75" customHeight="1" thickTop="1" thickBot="1">
      <c r="A27" s="2" t="s">
        <v>31</v>
      </c>
      <c r="B27" s="2" t="s">
        <v>43</v>
      </c>
      <c r="C27" s="2" t="s">
        <v>63</v>
      </c>
      <c r="D27" s="2" t="s">
        <v>23</v>
      </c>
      <c r="E27" s="2" t="s">
        <v>0</v>
      </c>
      <c r="F27" s="2" t="s">
        <v>20</v>
      </c>
      <c r="G27" s="2" t="s">
        <v>21</v>
      </c>
      <c r="H27" s="2" t="s">
        <v>22</v>
      </c>
      <c r="I27" s="3" t="s">
        <v>65</v>
      </c>
      <c r="J27" s="5">
        <v>0</v>
      </c>
      <c r="K27" s="5">
        <v>30000000000</v>
      </c>
      <c r="L27" s="5">
        <v>0</v>
      </c>
      <c r="M27" s="5">
        <v>30000000000</v>
      </c>
      <c r="N27" s="5">
        <v>0</v>
      </c>
      <c r="O27" s="5">
        <f>+M27-N27</f>
        <v>30000000000</v>
      </c>
      <c r="P27" s="5">
        <v>30000000000</v>
      </c>
      <c r="Q27" s="5">
        <v>0</v>
      </c>
      <c r="R27" s="5">
        <v>30000000000</v>
      </c>
      <c r="S27" s="5">
        <v>30000000000</v>
      </c>
      <c r="T27" s="5">
        <v>0</v>
      </c>
      <c r="U27" s="9">
        <f t="shared" si="0"/>
        <v>0</v>
      </c>
      <c r="V27" s="10">
        <f t="shared" si="1"/>
        <v>1</v>
      </c>
      <c r="W27" s="10">
        <f t="shared" si="2"/>
        <v>1</v>
      </c>
      <c r="X27" s="10">
        <f t="shared" si="3"/>
        <v>0</v>
      </c>
    </row>
    <row r="28" spans="1:24" ht="78.75" customHeight="1" thickTop="1" thickBot="1">
      <c r="A28" s="2" t="s">
        <v>31</v>
      </c>
      <c r="B28" s="2" t="s">
        <v>43</v>
      </c>
      <c r="C28" s="2" t="s">
        <v>63</v>
      </c>
      <c r="D28" s="2" t="s">
        <v>23</v>
      </c>
      <c r="E28" s="2" t="s">
        <v>0</v>
      </c>
      <c r="F28" s="2" t="s">
        <v>20</v>
      </c>
      <c r="G28" s="2" t="s">
        <v>66</v>
      </c>
      <c r="H28" s="2" t="s">
        <v>22</v>
      </c>
      <c r="I28" s="3" t="s">
        <v>65</v>
      </c>
      <c r="J28" s="5">
        <v>0</v>
      </c>
      <c r="K28" s="5">
        <v>30000000000</v>
      </c>
      <c r="L28" s="5">
        <v>0</v>
      </c>
      <c r="M28" s="5">
        <v>30000000000</v>
      </c>
      <c r="N28" s="5">
        <v>0</v>
      </c>
      <c r="O28" s="5">
        <f>+M28-N28</f>
        <v>30000000000</v>
      </c>
      <c r="P28" s="5">
        <v>30000000000</v>
      </c>
      <c r="Q28" s="5">
        <v>0</v>
      </c>
      <c r="R28" s="5">
        <v>30000000000</v>
      </c>
      <c r="S28" s="5">
        <v>30000000000</v>
      </c>
      <c r="T28" s="5">
        <v>0</v>
      </c>
      <c r="U28" s="9">
        <f t="shared" si="0"/>
        <v>0</v>
      </c>
      <c r="V28" s="10">
        <f t="shared" si="1"/>
        <v>1</v>
      </c>
      <c r="W28" s="10">
        <f t="shared" si="2"/>
        <v>1</v>
      </c>
      <c r="X28" s="10">
        <f t="shared" si="3"/>
        <v>0</v>
      </c>
    </row>
    <row r="29" spans="1:24" ht="54.95" customHeight="1" thickTop="1" thickBot="1">
      <c r="A29" s="2" t="s">
        <v>31</v>
      </c>
      <c r="B29" s="2" t="s">
        <v>43</v>
      </c>
      <c r="C29" s="2" t="s">
        <v>63</v>
      </c>
      <c r="D29" s="2" t="s">
        <v>24</v>
      </c>
      <c r="E29" s="2" t="s">
        <v>0</v>
      </c>
      <c r="F29" s="2" t="s">
        <v>20</v>
      </c>
      <c r="G29" s="2" t="s">
        <v>21</v>
      </c>
      <c r="H29" s="2" t="s">
        <v>22</v>
      </c>
      <c r="I29" s="3" t="s">
        <v>67</v>
      </c>
      <c r="J29" s="5">
        <v>85805190095</v>
      </c>
      <c r="K29" s="5">
        <v>0</v>
      </c>
      <c r="L29" s="5">
        <v>30000000000</v>
      </c>
      <c r="M29" s="5">
        <v>55805190095</v>
      </c>
      <c r="N29" s="5">
        <v>3825343464</v>
      </c>
      <c r="O29" s="5">
        <f>+M29-N29</f>
        <v>51979846631</v>
      </c>
      <c r="P29" s="5">
        <v>51787314078.779999</v>
      </c>
      <c r="Q29" s="5">
        <v>192532552.22</v>
      </c>
      <c r="R29" s="5">
        <v>51779121356.779999</v>
      </c>
      <c r="S29" s="5">
        <v>51060954422.480003</v>
      </c>
      <c r="T29" s="5">
        <v>1177803162.48</v>
      </c>
      <c r="U29" s="9">
        <f t="shared" si="0"/>
        <v>200725274.22000122</v>
      </c>
      <c r="V29" s="10">
        <f t="shared" si="1"/>
        <v>0.9961384019532622</v>
      </c>
      <c r="W29" s="10">
        <f t="shared" si="2"/>
        <v>0.98232214467574086</v>
      </c>
      <c r="X29" s="10">
        <f t="shared" si="3"/>
        <v>2.2658842586456882E-2</v>
      </c>
    </row>
    <row r="30" spans="1:24" ht="54.95" customHeight="1" thickTop="1" thickBot="1">
      <c r="A30" s="2" t="s">
        <v>31</v>
      </c>
      <c r="B30" s="2" t="s">
        <v>43</v>
      </c>
      <c r="C30" s="2" t="s">
        <v>63</v>
      </c>
      <c r="D30" s="2" t="s">
        <v>24</v>
      </c>
      <c r="E30" s="2" t="s">
        <v>0</v>
      </c>
      <c r="F30" s="2" t="s">
        <v>20</v>
      </c>
      <c r="G30" s="2" t="s">
        <v>66</v>
      </c>
      <c r="H30" s="2" t="s">
        <v>22</v>
      </c>
      <c r="I30" s="3" t="s">
        <v>67</v>
      </c>
      <c r="J30" s="5">
        <v>30000000000</v>
      </c>
      <c r="K30" s="5">
        <v>0</v>
      </c>
      <c r="L30" s="5">
        <v>30000000000</v>
      </c>
      <c r="M30" s="5">
        <v>0</v>
      </c>
      <c r="N30" s="5">
        <v>0</v>
      </c>
      <c r="O30" s="5">
        <f>+M30-N30</f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9">
        <f t="shared" si="0"/>
        <v>0</v>
      </c>
      <c r="V30" s="10">
        <v>0</v>
      </c>
      <c r="W30" s="10">
        <v>0</v>
      </c>
      <c r="X30" s="10">
        <v>0</v>
      </c>
    </row>
    <row r="31" spans="1:24" ht="54.95" customHeight="1" thickTop="1" thickBot="1">
      <c r="A31" s="4" t="s">
        <v>31</v>
      </c>
      <c r="B31" s="4"/>
      <c r="C31" s="4"/>
      <c r="D31" s="4"/>
      <c r="E31" s="4"/>
      <c r="F31" s="4"/>
      <c r="G31" s="4"/>
      <c r="H31" s="4"/>
      <c r="I31" s="19" t="s">
        <v>78</v>
      </c>
      <c r="J31" s="20">
        <f>SUM(J26:J30)</f>
        <v>125805190095</v>
      </c>
      <c r="K31" s="20">
        <f t="shared" ref="K31:T31" si="7">SUM(K26:K30)</f>
        <v>60000000000</v>
      </c>
      <c r="L31" s="20">
        <f t="shared" si="7"/>
        <v>60000000000</v>
      </c>
      <c r="M31" s="20">
        <f t="shared" si="7"/>
        <v>125805190095</v>
      </c>
      <c r="N31" s="20">
        <f t="shared" si="7"/>
        <v>3825343464</v>
      </c>
      <c r="O31" s="20">
        <f t="shared" si="7"/>
        <v>121979846631</v>
      </c>
      <c r="P31" s="20">
        <f t="shared" si="7"/>
        <v>121787314078.78</v>
      </c>
      <c r="Q31" s="20">
        <f t="shared" si="7"/>
        <v>192532552.22</v>
      </c>
      <c r="R31" s="20">
        <f t="shared" si="7"/>
        <v>121779121356.78</v>
      </c>
      <c r="S31" s="20">
        <f t="shared" si="7"/>
        <v>121060954422.48001</v>
      </c>
      <c r="T31" s="20">
        <f t="shared" si="7"/>
        <v>5277803162.4799995</v>
      </c>
      <c r="U31" s="21">
        <f t="shared" si="0"/>
        <v>200725274.22000122</v>
      </c>
      <c r="V31" s="22">
        <f t="shared" si="1"/>
        <v>0.998354439034284</v>
      </c>
      <c r="W31" s="22">
        <f t="shared" si="2"/>
        <v>0.99246685223912667</v>
      </c>
      <c r="X31" s="22">
        <f t="shared" si="3"/>
        <v>4.3267829139397335E-2</v>
      </c>
    </row>
    <row r="32" spans="1:24" ht="87" customHeight="1" thickTop="1" thickBot="1">
      <c r="A32" s="2" t="s">
        <v>31</v>
      </c>
      <c r="B32" s="2" t="s">
        <v>32</v>
      </c>
      <c r="C32" s="2" t="s">
        <v>33</v>
      </c>
      <c r="D32" s="2" t="s">
        <v>19</v>
      </c>
      <c r="E32" s="2" t="s">
        <v>0</v>
      </c>
      <c r="F32" s="2" t="s">
        <v>20</v>
      </c>
      <c r="G32" s="2" t="s">
        <v>21</v>
      </c>
      <c r="H32" s="2" t="s">
        <v>22</v>
      </c>
      <c r="I32" s="3" t="s">
        <v>34</v>
      </c>
      <c r="J32" s="5">
        <v>3300000000</v>
      </c>
      <c r="K32" s="5">
        <v>0</v>
      </c>
      <c r="L32" s="5">
        <v>0</v>
      </c>
      <c r="M32" s="5">
        <v>3300000000</v>
      </c>
      <c r="N32" s="5">
        <v>1000000000</v>
      </c>
      <c r="O32" s="5">
        <f>+M32-N32</f>
        <v>2300000000</v>
      </c>
      <c r="P32" s="5">
        <v>2270109086</v>
      </c>
      <c r="Q32" s="5">
        <v>29890914</v>
      </c>
      <c r="R32" s="5">
        <v>1822221130</v>
      </c>
      <c r="S32" s="5">
        <v>692376786</v>
      </c>
      <c r="T32" s="5">
        <v>692376786</v>
      </c>
      <c r="U32" s="9">
        <f t="shared" si="0"/>
        <v>477778870</v>
      </c>
      <c r="V32" s="10">
        <f t="shared" si="1"/>
        <v>0.7922700565217391</v>
      </c>
      <c r="W32" s="10">
        <f t="shared" si="2"/>
        <v>0.30103338521739131</v>
      </c>
      <c r="X32" s="10">
        <f t="shared" si="3"/>
        <v>0.30103338521739131</v>
      </c>
    </row>
    <row r="33" spans="1:24" ht="54.95" customHeight="1" thickTop="1">
      <c r="A33" s="23" t="s">
        <v>31</v>
      </c>
      <c r="B33" s="23"/>
      <c r="C33" s="23"/>
      <c r="D33" s="23"/>
      <c r="E33" s="23"/>
      <c r="F33" s="23"/>
      <c r="G33" s="23"/>
      <c r="H33" s="23"/>
      <c r="I33" s="24" t="s">
        <v>79</v>
      </c>
      <c r="J33" s="25">
        <f>+J32</f>
        <v>3300000000</v>
      </c>
      <c r="K33" s="25">
        <f t="shared" ref="K33:T33" si="8">+K32</f>
        <v>0</v>
      </c>
      <c r="L33" s="25">
        <f t="shared" si="8"/>
        <v>0</v>
      </c>
      <c r="M33" s="25">
        <f t="shared" si="8"/>
        <v>3300000000</v>
      </c>
      <c r="N33" s="25">
        <f t="shared" si="8"/>
        <v>1000000000</v>
      </c>
      <c r="O33" s="25">
        <f t="shared" si="8"/>
        <v>2300000000</v>
      </c>
      <c r="P33" s="25">
        <f t="shared" si="8"/>
        <v>2270109086</v>
      </c>
      <c r="Q33" s="25">
        <f t="shared" si="8"/>
        <v>29890914</v>
      </c>
      <c r="R33" s="25">
        <f t="shared" si="8"/>
        <v>1822221130</v>
      </c>
      <c r="S33" s="25">
        <f t="shared" si="8"/>
        <v>692376786</v>
      </c>
      <c r="T33" s="25">
        <f t="shared" si="8"/>
        <v>692376786</v>
      </c>
      <c r="U33" s="26">
        <f t="shared" si="0"/>
        <v>477778870</v>
      </c>
      <c r="V33" s="27">
        <f t="shared" si="1"/>
        <v>0.7922700565217391</v>
      </c>
      <c r="W33" s="27">
        <f t="shared" si="2"/>
        <v>0.30103338521739131</v>
      </c>
      <c r="X33" s="27">
        <f t="shared" si="3"/>
        <v>0.30103338521739131</v>
      </c>
    </row>
    <row r="34" spans="1:24" ht="54.95" customHeight="1">
      <c r="A34" s="28"/>
      <c r="B34" s="28"/>
      <c r="C34" s="28"/>
      <c r="D34" s="28"/>
      <c r="E34" s="28"/>
      <c r="F34" s="28"/>
      <c r="G34" s="28"/>
      <c r="H34" s="28"/>
      <c r="I34" s="29" t="s">
        <v>88</v>
      </c>
      <c r="J34" s="30">
        <f>+J8+J25+J31+J33</f>
        <v>182026800000</v>
      </c>
      <c r="K34" s="30">
        <f t="shared" ref="K34:T34" si="9">+K8+K25+K31+K33</f>
        <v>82465000000</v>
      </c>
      <c r="L34" s="30">
        <f t="shared" si="9"/>
        <v>65600000000</v>
      </c>
      <c r="M34" s="30">
        <f t="shared" si="9"/>
        <v>198891800000</v>
      </c>
      <c r="N34" s="30">
        <f t="shared" si="9"/>
        <v>12422343464</v>
      </c>
      <c r="O34" s="30">
        <f t="shared" si="9"/>
        <v>186469456536</v>
      </c>
      <c r="P34" s="30">
        <f t="shared" si="9"/>
        <v>186037961787.72998</v>
      </c>
      <c r="Q34" s="30">
        <f t="shared" si="9"/>
        <v>431494748.26999998</v>
      </c>
      <c r="R34" s="30">
        <f t="shared" si="9"/>
        <v>184595513027.82999</v>
      </c>
      <c r="S34" s="30">
        <f t="shared" si="9"/>
        <v>173587023697.47003</v>
      </c>
      <c r="T34" s="30">
        <f t="shared" si="9"/>
        <v>57668210361.470001</v>
      </c>
      <c r="U34" s="31">
        <f t="shared" si="0"/>
        <v>1873943508.1700134</v>
      </c>
      <c r="V34" s="32">
        <f t="shared" si="1"/>
        <v>0.98995039969021292</v>
      </c>
      <c r="W34" s="32">
        <f t="shared" si="2"/>
        <v>0.93091397874030446</v>
      </c>
      <c r="X34" s="32">
        <f t="shared" si="3"/>
        <v>0.30926357288083001</v>
      </c>
    </row>
    <row r="35" spans="1:24">
      <c r="A35" s="11" t="s">
        <v>81</v>
      </c>
      <c r="B35" s="11"/>
      <c r="C35" s="11"/>
      <c r="D35" s="11"/>
      <c r="E35" s="11"/>
      <c r="F35" s="11"/>
      <c r="G35" s="11"/>
      <c r="H35" s="11"/>
      <c r="I35" s="12"/>
      <c r="J35" s="12"/>
      <c r="K35" s="12"/>
      <c r="L35" s="12"/>
      <c r="M35" s="12"/>
      <c r="N35" s="12"/>
      <c r="O35" s="12"/>
      <c r="P35" s="12"/>
      <c r="Q35" s="13"/>
      <c r="R35" s="14"/>
      <c r="S35" s="15"/>
      <c r="T35" s="15"/>
      <c r="U35" s="16"/>
      <c r="V35" s="16"/>
      <c r="W35" s="8"/>
      <c r="X35" s="8"/>
    </row>
    <row r="36" spans="1:24">
      <c r="A36" s="11" t="s">
        <v>82</v>
      </c>
      <c r="B36" s="11"/>
      <c r="C36" s="11"/>
      <c r="D36" s="11"/>
      <c r="E36" s="11"/>
      <c r="F36" s="11"/>
      <c r="G36" s="11"/>
      <c r="H36" s="11"/>
      <c r="I36" s="12"/>
      <c r="J36" s="12"/>
      <c r="K36" s="12"/>
      <c r="L36" s="12"/>
      <c r="M36" s="12"/>
      <c r="N36" s="12"/>
      <c r="O36" s="12"/>
      <c r="P36" s="12"/>
      <c r="Q36" s="13"/>
      <c r="R36" s="14"/>
      <c r="S36" s="15"/>
      <c r="T36" s="15"/>
      <c r="U36" s="16"/>
      <c r="V36" s="16"/>
      <c r="W36" s="8"/>
      <c r="X36" s="8"/>
    </row>
    <row r="37" spans="1:24">
      <c r="A37" s="11" t="s">
        <v>83</v>
      </c>
      <c r="B37" s="11"/>
      <c r="C37" s="11"/>
      <c r="D37" s="11"/>
      <c r="E37" s="11"/>
      <c r="F37" s="11"/>
      <c r="G37" s="11"/>
      <c r="H37" s="11"/>
      <c r="I37" s="12"/>
      <c r="J37" s="12"/>
      <c r="K37" s="12"/>
      <c r="L37" s="12"/>
      <c r="M37" s="12"/>
      <c r="N37" s="12"/>
      <c r="O37" s="12"/>
      <c r="P37" s="12"/>
      <c r="Q37" s="13"/>
      <c r="R37" s="14"/>
      <c r="S37" s="15"/>
      <c r="T37" s="15"/>
      <c r="U37" s="16"/>
      <c r="V37" s="16"/>
      <c r="W37" s="8"/>
      <c r="X37" s="8"/>
    </row>
    <row r="38" spans="1:24">
      <c r="A38" s="11" t="s">
        <v>84</v>
      </c>
      <c r="B38" s="11"/>
      <c r="C38" s="11"/>
      <c r="D38" s="11"/>
      <c r="E38" s="11"/>
      <c r="F38" s="11"/>
      <c r="G38" s="11"/>
      <c r="H38" s="11"/>
      <c r="I38" s="12"/>
      <c r="J38" s="12"/>
      <c r="K38" s="12"/>
      <c r="L38" s="12"/>
      <c r="M38" s="12"/>
      <c r="N38" s="12"/>
      <c r="O38" s="12"/>
      <c r="P38" s="12"/>
      <c r="Q38" s="13"/>
      <c r="R38" s="14"/>
      <c r="S38" s="15"/>
      <c r="T38" s="15"/>
      <c r="U38" s="16"/>
      <c r="V38" s="16"/>
      <c r="W38" s="8"/>
      <c r="X38" s="8"/>
    </row>
    <row r="39" spans="1:24">
      <c r="A39" s="11" t="s">
        <v>85</v>
      </c>
      <c r="B39" s="11"/>
      <c r="C39" s="11"/>
      <c r="D39" s="11"/>
      <c r="E39" s="11"/>
      <c r="F39" s="11"/>
      <c r="G39" s="11"/>
      <c r="H39" s="11"/>
      <c r="I39" s="12"/>
      <c r="J39" s="12"/>
      <c r="K39" s="12"/>
      <c r="L39" s="12"/>
      <c r="M39" s="12"/>
      <c r="N39" s="12"/>
      <c r="O39" s="12"/>
      <c r="P39" s="12"/>
      <c r="Q39" s="13"/>
      <c r="R39" s="14"/>
      <c r="S39" s="15"/>
      <c r="T39" s="15"/>
      <c r="U39" s="16"/>
      <c r="V39" s="16"/>
      <c r="W39" s="8"/>
      <c r="X39" s="8"/>
    </row>
    <row r="40" spans="1:24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6"/>
      <c r="L40" s="16"/>
      <c r="M40" s="16"/>
      <c r="N40" s="16"/>
      <c r="O40" s="16"/>
      <c r="P40" s="16"/>
      <c r="Q40" s="16"/>
      <c r="R40" s="15"/>
      <c r="S40" s="15"/>
      <c r="T40" s="15"/>
      <c r="U40" s="16"/>
      <c r="V40" s="16"/>
      <c r="W40" s="7"/>
      <c r="X40" s="7"/>
    </row>
    <row r="41" spans="1:24"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</row>
    <row r="42" spans="1:24"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0:24"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0:24"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0:24"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0:24"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0:24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0:24"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0:24"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0:24"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0:24"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0:24"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0:24"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0:24"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0:24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0:24"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0:24"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0:24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0:24"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0:24"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0:24"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0:24"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0:24"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0:24"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0:24"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0:24"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0:24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0:24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0:24"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0:24"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0:24"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0:24"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0:24"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0:24"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0:24"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0:24"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0:24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0:24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0:24"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0:24"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0:24"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0:24"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</sheetData>
  <mergeCells count="3">
    <mergeCell ref="A1:X1"/>
    <mergeCell ref="A2:X2"/>
    <mergeCell ref="A3:X3"/>
  </mergeCells>
  <printOptions horizontalCentered="1"/>
  <pageMargins left="0.78740157480314965" right="0.19685039370078741" top="0.78740157480314965" bottom="0.78740157480314965" header="0.78740157480314965" footer="0.78740157480314965"/>
  <pageSetup paperSize="5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 </vt:lpstr>
      <vt:lpstr>'GASTOS DE INVERSIÓN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2016-12-05T23:04:31Z</cp:lastPrinted>
  <dcterms:created xsi:type="dcterms:W3CDTF">2016-12-01T13:10:23Z</dcterms:created>
  <dcterms:modified xsi:type="dcterms:W3CDTF">2016-12-06T19:41:51Z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